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65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'Лист1'!$A$1:$Q$132</definedName>
  </definedNames>
  <calcPr fullCalcOnLoad="1"/>
</workbook>
</file>

<file path=xl/sharedStrings.xml><?xml version="1.0" encoding="utf-8"?>
<sst xmlns="http://schemas.openxmlformats.org/spreadsheetml/2006/main" count="216" uniqueCount="203">
  <si>
    <t>Спеціальний фонд</t>
  </si>
  <si>
    <t>0100</t>
  </si>
  <si>
    <t>1000</t>
  </si>
  <si>
    <t>2000</t>
  </si>
  <si>
    <t>3000</t>
  </si>
  <si>
    <t>4000</t>
  </si>
  <si>
    <t>6000</t>
  </si>
  <si>
    <t>3123</t>
  </si>
  <si>
    <t>3160</t>
  </si>
  <si>
    <t>3180</t>
  </si>
  <si>
    <t>3192</t>
  </si>
  <si>
    <t>Забезпечення діяльності інших закладів у сфері соціального захисту і соціального забезпечення</t>
  </si>
  <si>
    <t>3241</t>
  </si>
  <si>
    <t>Інші субвенції з місцевого бюджету</t>
  </si>
  <si>
    <t>3112</t>
  </si>
  <si>
    <t>3050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</si>
  <si>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</si>
  <si>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</si>
  <si>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3090</t>
  </si>
  <si>
    <t>Найменування доходів і видатків відповідно до бюджетної класифікації</t>
  </si>
  <si>
    <t xml:space="preserve"> Коди бюджетної класифікації</t>
  </si>
  <si>
    <t>Загальний фонд</t>
  </si>
  <si>
    <t>Всього</t>
  </si>
  <si>
    <t>Видатки за функціональною класифікацією</t>
  </si>
  <si>
    <t>Державне управління</t>
  </si>
  <si>
    <t>Освiта, у т.ч.:</t>
  </si>
  <si>
    <t>Надання дошкільної освіти</t>
  </si>
  <si>
    <t>1010</t>
  </si>
  <si>
    <t>Надання загальної середньої освіти загальнооосвітніми навчальними закладами ( в т.ч.школою-дитячим садком, інтернатом при школі), спеціалізованими школами, ліцеями, гімназіями, колегіумами, у т.ч. за рахунок:</t>
  </si>
  <si>
    <t>1020</t>
  </si>
  <si>
    <t>Освітньої субвенції з державного бюджету місцевим бюджетам</t>
  </si>
  <si>
    <t>Охорона здоров`я</t>
  </si>
  <si>
    <t>Лікарні, у т.ч. за рахунок:</t>
  </si>
  <si>
    <t>2010</t>
  </si>
  <si>
    <t>Медичної субвенції з державного бюджету місцевим бюджетам</t>
  </si>
  <si>
    <t>Соцiальний захист та соцiальне забезпечення, у т.ч. за рахунок:</t>
  </si>
  <si>
    <t>Субвенції з державного бюджету місцевим бюджетам</t>
  </si>
  <si>
    <r>
      <t>Пільги окремим категоріям громадян з послуг зв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язку</t>
    </r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</si>
  <si>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</si>
  <si>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</si>
  <si>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</si>
  <si>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</si>
  <si>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</si>
  <si>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</si>
  <si>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Культура i мистецтво</t>
  </si>
  <si>
    <t>Фізична культура та спорт</t>
  </si>
  <si>
    <t>Утримання та навчально-тренувальна робота комунальних дитячо-юнацьких спортивних шкiл</t>
  </si>
  <si>
    <t>Житлово-комунальне господарство</t>
  </si>
  <si>
    <t>Забезпечення діяльності з виробництва, транспортування, постачання теплової енергії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</si>
  <si>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</si>
  <si>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</si>
  <si>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Економічна діяльність</t>
  </si>
  <si>
    <t>Всього видатків за функціональною класифікацією</t>
  </si>
  <si>
    <t>Видатки за економічною класифікацією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</si>
  <si>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</si>
  <si>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</si>
  <si>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</si>
  <si>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</si>
  <si>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</si>
  <si>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</si>
  <si>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</si>
  <si>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</si>
  <si>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електроенергіє</t>
  </si>
  <si>
    <t>Оплата природного газу</t>
  </si>
  <si>
    <t>Оплата інших енергоносієв</t>
  </si>
  <si>
    <t>Дослідження і розробки, окремі заходи розвитку по реалізаціє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</si>
  <si>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</si>
  <si>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Субсидіє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</si>
  <si>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</si>
  <si>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</si>
  <si>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</si>
  <si>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</si>
  <si>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</si>
  <si>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Всього видатків заекономічною класифікацією</t>
  </si>
  <si>
    <t>І.В.ТРУШИНА</t>
  </si>
  <si>
    <t>(грн.)</t>
  </si>
  <si>
    <t>Надання позашкільної освіти позашкільними закладами освіти, заходи із позашкільної роботи з дітьми</t>
  </si>
  <si>
    <t>1140</t>
  </si>
  <si>
    <t>1150</t>
  </si>
  <si>
    <t>1161</t>
  </si>
  <si>
    <t>1162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</si>
  <si>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</si>
  <si>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</si>
  <si>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Забезпечення діяльності інших закладів у сфері освіти, у т.ч. за рахунок</t>
  </si>
  <si>
    <t>Субвенції з місцевого бюджету на здійснення переданих видатків у сфері освіти за рахунок коштів освітньої субвенції</t>
  </si>
  <si>
    <t>Інші програми та заходи у сфері освіти</t>
  </si>
  <si>
    <t>Підготовка кадрів професійно-технічними закладами та іншими закладами освіти</t>
  </si>
  <si>
    <t>1100</t>
  </si>
  <si>
    <t>2142</t>
  </si>
  <si>
    <t>2143</t>
  </si>
  <si>
    <t>2144</t>
  </si>
  <si>
    <t>2146</t>
  </si>
  <si>
    <t>2151</t>
  </si>
  <si>
    <t>2152</t>
  </si>
  <si>
    <t>Програми і централізовані заходи профілактики ВІЛ-інфекції/СНІДу</t>
  </si>
  <si>
    <t>Центри первинної медичної  допомоги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</si>
  <si>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</si>
  <si>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</si>
  <si>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</si>
  <si>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Централізовані заходи з лікування хворих на цукровий та нецукровий діабет, в т.ч. за рахунок</t>
  </si>
  <si>
    <t>3031</t>
  </si>
  <si>
    <t>Надання інших пільг окремим категоріям громадян відповідно до законодавства</t>
  </si>
  <si>
    <t>3035</t>
  </si>
  <si>
    <t>3036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</si>
  <si>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</si>
  <si>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</si>
  <si>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Заходи державної політики з питань дітей та їх соціального захисту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</si>
  <si>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</si>
  <si>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</si>
  <si>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</si>
  <si>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</si>
  <si>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</si>
  <si>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3172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</si>
  <si>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</si>
  <si>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</si>
  <si>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4030</t>
  </si>
  <si>
    <t>4040</t>
  </si>
  <si>
    <t>4060</t>
  </si>
  <si>
    <t>4081</t>
  </si>
  <si>
    <t>4082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</si>
  <si>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</si>
  <si>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</si>
  <si>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</si>
  <si>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</si>
  <si>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</si>
  <si>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</si>
  <si>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5011</t>
  </si>
  <si>
    <t>5012</t>
  </si>
  <si>
    <t>Проведення навчально-тренувальних зборів і змагань з неолімпійських видів спорту</t>
  </si>
  <si>
    <t>5041</t>
  </si>
  <si>
    <t>5061</t>
  </si>
  <si>
    <t>Утримання та фінансова підтримка спортивних споруд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</si>
  <si>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</si>
  <si>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6015</t>
  </si>
  <si>
    <t>Забезпечення надійної та безперебійної експлуатації ліфтів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</si>
  <si>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</si>
  <si>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</si>
  <si>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6060</t>
  </si>
  <si>
    <t>6086</t>
  </si>
  <si>
    <t>Утримання об`єктів соціальної сфери підприємств, що передаються до комунальної власності</t>
  </si>
  <si>
    <t>Інша діяльність щодо забезпечення житлом громадян</t>
  </si>
  <si>
    <t>7366</t>
  </si>
  <si>
    <t>7370</t>
  </si>
  <si>
    <t>Реалізація проектів в рамках Надзвичайної кредитної програми для відновлення України</t>
  </si>
  <si>
    <t>Реалізація інших заходів щодо соціально-економічного розвитку територій</t>
  </si>
  <si>
    <t>8000</t>
  </si>
  <si>
    <t>Інша діяльність</t>
  </si>
  <si>
    <t>8313</t>
  </si>
  <si>
    <t>8330</t>
  </si>
  <si>
    <t>Ліквідація іншого забруднення навколишнього природного середовища</t>
  </si>
  <si>
    <t>Інша діяльність у сфері екології та охорони природних ресурсів</t>
  </si>
  <si>
    <t>1170</t>
  </si>
  <si>
    <t>Забезпечення діяльності інклюзивно-ресурсних центрів</t>
  </si>
  <si>
    <t>8120</t>
  </si>
  <si>
    <t>Заходи з організації рятування на водах</t>
  </si>
  <si>
    <t>7310</t>
  </si>
  <si>
    <t>7321</t>
  </si>
  <si>
    <t>7322</t>
  </si>
  <si>
    <t>7323</t>
  </si>
  <si>
    <t>7330</t>
  </si>
  <si>
    <t>7350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</si>
  <si>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</si>
  <si>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</si>
  <si>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</si>
  <si>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</si>
  <si>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Будівництво1 інших об`єктів комунальної власності</t>
  </si>
  <si>
    <t>Розроблення схем планування та забудови територій (містобудівної документації)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</si>
  <si>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</si>
  <si>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</si>
  <si>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</si>
  <si>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</si>
  <si>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</si>
  <si>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</si>
  <si>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Заходи із запобігання та ліквідації надзвичайних ситуацій та наслідків стихійного лиха</t>
  </si>
  <si>
    <t>8110</t>
  </si>
  <si>
    <t>Начальник міського  фінансового управління Дружківської міської ради</t>
  </si>
  <si>
    <t>Капітальні трансферти органам державного управління інших рівнів</t>
  </si>
  <si>
    <t>Капітальне будівництво (придбання) інших об`єктів</t>
  </si>
  <si>
    <t>Капітальний ремонт інших об`єктів</t>
  </si>
  <si>
    <t>1180</t>
  </si>
  <si>
    <t>Виконання заходів в рамках реалізації програми `Спроможна школа для кращих результатів`</t>
  </si>
  <si>
    <t>7130</t>
  </si>
  <si>
    <t>Здійснення заходів із землеустрою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</si>
  <si>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</si>
  <si>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</si>
  <si>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</si>
  <si>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</si>
  <si>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Капітальні трансферти населенню</t>
  </si>
  <si>
    <t>7361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</si>
  <si>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</si>
  <si>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об`єднаних територіальних громадах</t>
  </si>
  <si>
    <t>0150</t>
  </si>
  <si>
    <t>0160</t>
  </si>
  <si>
    <t>Звіт про виконання місцевого бюджету за  2020 рік</t>
  </si>
  <si>
    <t>Затверджено  з урахуванням змін</t>
  </si>
  <si>
    <t>Виконано за 2019 рік</t>
  </si>
  <si>
    <t>Виконано за  2020 рік</t>
  </si>
  <si>
    <t>Відсоток виконання   2020 року</t>
  </si>
  <si>
    <t>Відсоток виконання до  2019 року</t>
  </si>
  <si>
    <t>Проведення місцевих виборів</t>
  </si>
  <si>
    <t>0191</t>
  </si>
  <si>
    <t>2141</t>
  </si>
  <si>
    <t>Програми і централізовані заходи з імунопрофілактики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</si>
</sst>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  <numFmt numFmtId="198" formatCode="#,##0.000"/>
    <numFmt numFmtId="199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" fontId="10" fillId="0" borderId="10" xfId="55" applyNumberFormat="1" applyFont="1" applyFill="1" applyBorder="1" applyAlignment="1" quotePrefix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198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10" fillId="0" borderId="10" xfId="56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0" fillId="33" borderId="0" xfId="0" applyNumberFormat="1" applyFill="1" applyAlignment="1">
      <alignment/>
    </xf>
    <xf numFmtId="197" fontId="4" fillId="0" borderId="10" xfId="64" applyNumberFormat="1" applyFont="1" applyFill="1" applyBorder="1" applyAlignment="1">
      <alignment horizontal="center" vertical="center"/>
    </xf>
    <xf numFmtId="197" fontId="7" fillId="0" borderId="10" xfId="64" applyNumberFormat="1" applyFont="1" applyFill="1" applyBorder="1" applyAlignment="1">
      <alignment horizontal="center" vertical="center"/>
    </xf>
    <xf numFmtId="197" fontId="7" fillId="0" borderId="10" xfId="64" applyNumberFormat="1" applyFont="1" applyFill="1" applyBorder="1" applyAlignment="1" applyProtection="1">
      <alignment horizontal="center" vertical="center"/>
      <protection/>
    </xf>
    <xf numFmtId="197" fontId="4" fillId="0" borderId="10" xfId="64" applyNumberFormat="1" applyFont="1" applyFill="1" applyBorder="1" applyAlignment="1">
      <alignment horizontal="center" vertical="center" wrapText="1"/>
    </xf>
    <xf numFmtId="197" fontId="7" fillId="0" borderId="10" xfId="64" applyNumberFormat="1" applyFont="1" applyFill="1" applyBorder="1" applyAlignment="1">
      <alignment horizontal="center" vertical="center" wrapText="1"/>
    </xf>
    <xf numFmtId="171" fontId="7" fillId="0" borderId="10" xfId="64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197" fontId="7" fillId="0" borderId="0" xfId="64" applyNumberFormat="1" applyFont="1" applyFill="1" applyBorder="1" applyAlignment="1">
      <alignment horizontal="center" vertical="center" wrapText="1"/>
    </xf>
    <xf numFmtId="197" fontId="7" fillId="0" borderId="0" xfId="64" applyNumberFormat="1" applyFont="1" applyFill="1" applyBorder="1" applyAlignment="1" applyProtection="1">
      <alignment horizontal="center" vertical="center"/>
      <protection/>
    </xf>
    <xf numFmtId="197" fontId="7" fillId="0" borderId="0" xfId="64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97" fontId="7" fillId="34" borderId="10" xfId="64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97" fontId="7" fillId="34" borderId="10" xfId="64" applyNumberFormat="1" applyFont="1" applyFill="1" applyBorder="1" applyAlignment="1">
      <alignment horizontal="center" vertical="center"/>
    </xf>
    <xf numFmtId="197" fontId="4" fillId="34" borderId="10" xfId="64" applyNumberFormat="1" applyFont="1" applyFill="1" applyBorder="1" applyAlignment="1">
      <alignment horizontal="center" vertical="center"/>
    </xf>
    <xf numFmtId="197" fontId="8" fillId="34" borderId="10" xfId="64" applyNumberFormat="1" applyFont="1" applyFill="1" applyBorder="1" applyAlignment="1">
      <alignment horizontal="center" vertical="center"/>
    </xf>
    <xf numFmtId="197" fontId="4" fillId="34" borderId="10" xfId="64" applyNumberFormat="1" applyFont="1" applyFill="1" applyBorder="1" applyAlignment="1">
      <alignment horizontal="center" vertical="center"/>
    </xf>
    <xf numFmtId="197" fontId="10" fillId="34" borderId="10" xfId="64" applyNumberFormat="1" applyFont="1" applyFill="1" applyBorder="1" applyAlignment="1">
      <alignment horizontal="center" vertical="center" wrapText="1"/>
    </xf>
    <xf numFmtId="197" fontId="7" fillId="34" borderId="10" xfId="64" applyNumberFormat="1" applyFont="1" applyFill="1" applyBorder="1" applyAlignment="1">
      <alignment horizontal="center" vertical="center" wrapText="1"/>
    </xf>
    <xf numFmtId="197" fontId="7" fillId="34" borderId="0" xfId="64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198" fontId="6" fillId="34" borderId="0" xfId="0" applyNumberFormat="1" applyFont="1" applyFill="1" applyAlignment="1">
      <alignment/>
    </xf>
    <xf numFmtId="18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84" fontId="4" fillId="0" borderId="10" xfId="0" applyNumberFormat="1" applyFont="1" applyFill="1" applyBorder="1" applyAlignment="1" quotePrefix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97" fontId="4" fillId="34" borderId="10" xfId="64" applyNumberFormat="1" applyFont="1" applyFill="1" applyBorder="1" applyAlignment="1" applyProtection="1">
      <alignment horizontal="center" vertical="center" wrapText="1"/>
      <protection/>
    </xf>
    <xf numFmtId="197" fontId="4" fillId="34" borderId="10" xfId="64" applyNumberFormat="1" applyFont="1" applyFill="1" applyBorder="1" applyAlignment="1">
      <alignment horizontal="center" vertical="center" wrapText="1"/>
    </xf>
    <xf numFmtId="197" fontId="7" fillId="34" borderId="10" xfId="64" applyNumberFormat="1" applyFont="1" applyFill="1" applyBorder="1" applyAlignment="1" applyProtection="1">
      <alignment horizontal="center" vertical="center" wrapText="1"/>
      <protection/>
    </xf>
    <xf numFmtId="197" fontId="7" fillId="34" borderId="0" xfId="64" applyNumberFormat="1" applyFont="1" applyFill="1" applyBorder="1" applyAlignment="1" applyProtection="1">
      <alignment horizontal="center" vertical="center" wrapText="1"/>
      <protection/>
    </xf>
    <xf numFmtId="197" fontId="47" fillId="34" borderId="10" xfId="64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198" fontId="9" fillId="34" borderId="0" xfId="0" applyNumberFormat="1" applyFont="1" applyFill="1" applyAlignment="1">
      <alignment/>
    </xf>
    <xf numFmtId="18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171" fontId="7" fillId="0" borderId="10" xfId="64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>
      <alignment/>
    </xf>
    <xf numFmtId="184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97" fontId="7" fillId="34" borderId="10" xfId="64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>
      <alignment/>
    </xf>
    <xf numFmtId="197" fontId="4" fillId="34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7" fillId="36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tabSelected="1" view="pageBreakPreview" zoomScale="60" zoomScalePageLayoutView="0" workbookViewId="0" topLeftCell="A1">
      <pane xSplit="2" ySplit="10" topLeftCell="C10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06" sqref="I106:J128"/>
    </sheetView>
  </sheetViews>
  <sheetFormatPr defaultColWidth="9.00390625" defaultRowHeight="12.75"/>
  <cols>
    <col min="1" max="1" width="68.75390625" style="16" customWidth="1"/>
    <col min="2" max="2" width="13.00390625" style="16" customWidth="1"/>
    <col min="3" max="3" width="20.625" style="81" customWidth="1"/>
    <col min="4" max="4" width="17.875" style="69" customWidth="1"/>
    <col min="5" max="5" width="20.375" style="69" customWidth="1"/>
    <col min="6" max="6" width="11.875" style="69" customWidth="1"/>
    <col min="7" max="7" width="12.125" style="69" customWidth="1"/>
    <col min="8" max="8" width="17.875" style="69" bestFit="1" customWidth="1"/>
    <col min="9" max="9" width="17.00390625" style="69" customWidth="1"/>
    <col min="10" max="10" width="20.125" style="69" customWidth="1"/>
    <col min="11" max="11" width="11.25390625" style="16" customWidth="1"/>
    <col min="12" max="12" width="11.625" style="16" customWidth="1"/>
    <col min="13" max="13" width="18.375" style="16" customWidth="1"/>
    <col min="14" max="14" width="18.75390625" style="16" customWidth="1"/>
    <col min="15" max="15" width="24.25390625" style="16" customWidth="1"/>
    <col min="16" max="16" width="12.625" style="16" customWidth="1"/>
    <col min="17" max="17" width="12.875" style="16" customWidth="1"/>
    <col min="18" max="18" width="10.00390625" style="0" bestFit="1" customWidth="1"/>
  </cols>
  <sheetData>
    <row r="1" spans="1:17" ht="15.75">
      <c r="A1" s="2"/>
      <c r="B1" s="2"/>
      <c r="C1" s="54"/>
      <c r="D1" s="54"/>
      <c r="E1" s="54"/>
      <c r="F1" s="54"/>
      <c r="G1" s="54"/>
      <c r="H1" s="54"/>
      <c r="I1" s="54"/>
      <c r="J1" s="54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54"/>
      <c r="D2" s="54"/>
      <c r="E2" s="54"/>
      <c r="F2" s="54"/>
      <c r="G2" s="54"/>
      <c r="H2" s="54"/>
      <c r="I2" s="54"/>
      <c r="J2" s="54"/>
      <c r="K2" s="2"/>
      <c r="L2" s="2"/>
      <c r="M2"/>
      <c r="N2"/>
      <c r="O2"/>
      <c r="P2"/>
      <c r="Q2"/>
    </row>
    <row r="3" spans="1:17" ht="15.75">
      <c r="A3" s="2"/>
      <c r="B3" s="2"/>
      <c r="C3" s="54"/>
      <c r="D3" s="54"/>
      <c r="E3" s="54"/>
      <c r="F3" s="54"/>
      <c r="G3" s="54"/>
      <c r="H3" s="54"/>
      <c r="I3" s="54"/>
      <c r="J3" s="54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54"/>
      <c r="D4" s="54"/>
      <c r="E4" s="54"/>
      <c r="F4" s="54"/>
      <c r="G4" s="54"/>
      <c r="H4" s="54"/>
      <c r="I4" s="54"/>
      <c r="J4" s="54"/>
      <c r="K4" s="2"/>
      <c r="L4" s="2"/>
      <c r="M4" s="2"/>
      <c r="N4" s="2"/>
      <c r="O4" s="2"/>
      <c r="P4" s="2"/>
      <c r="Q4" s="3"/>
    </row>
    <row r="5" spans="1:17" ht="18.75">
      <c r="A5" s="90" t="s">
        <v>193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27.75" customHeight="1">
      <c r="A6" s="2"/>
      <c r="B6" s="2"/>
      <c r="C6" s="54"/>
      <c r="D6" s="54"/>
      <c r="E6" s="54"/>
      <c r="F6" s="54"/>
      <c r="G6" s="54"/>
      <c r="H6" s="54"/>
      <c r="I6" s="54"/>
      <c r="J6" s="54"/>
      <c r="K6" s="2"/>
      <c r="L6" s="2"/>
      <c r="M6" s="2"/>
      <c r="N6" s="2"/>
      <c r="O6" s="91" t="s">
        <v>75</v>
      </c>
      <c r="P6" s="91"/>
      <c r="Q6" s="91"/>
    </row>
    <row r="7" spans="1:17" ht="15" customHeight="1">
      <c r="A7" s="92" t="s">
        <v>19</v>
      </c>
      <c r="B7" s="92" t="s">
        <v>20</v>
      </c>
      <c r="C7" s="92" t="s">
        <v>21</v>
      </c>
      <c r="D7" s="93"/>
      <c r="E7" s="93"/>
      <c r="F7" s="93"/>
      <c r="G7" s="93"/>
      <c r="H7" s="92" t="s">
        <v>0</v>
      </c>
      <c r="I7" s="93"/>
      <c r="J7" s="93"/>
      <c r="K7" s="93"/>
      <c r="L7" s="93"/>
      <c r="M7" s="92" t="s">
        <v>22</v>
      </c>
      <c r="N7" s="93"/>
      <c r="O7" s="93"/>
      <c r="P7" s="93"/>
      <c r="Q7" s="93"/>
    </row>
    <row r="8" spans="1:17" ht="78.75" customHeight="1">
      <c r="A8" s="92"/>
      <c r="B8" s="92"/>
      <c r="C8" s="56" t="s">
        <v>195</v>
      </c>
      <c r="D8" s="55" t="s">
        <v>194</v>
      </c>
      <c r="E8" s="56" t="s">
        <v>196</v>
      </c>
      <c r="F8" s="56" t="s">
        <v>197</v>
      </c>
      <c r="G8" s="71" t="s">
        <v>198</v>
      </c>
      <c r="H8" s="56" t="s">
        <v>195</v>
      </c>
      <c r="I8" s="55" t="s">
        <v>194</v>
      </c>
      <c r="J8" s="56" t="s">
        <v>196</v>
      </c>
      <c r="K8" s="56" t="s">
        <v>197</v>
      </c>
      <c r="L8" s="71" t="s">
        <v>198</v>
      </c>
      <c r="M8" s="56" t="s">
        <v>195</v>
      </c>
      <c r="N8" s="55" t="s">
        <v>194</v>
      </c>
      <c r="O8" s="56" t="s">
        <v>196</v>
      </c>
      <c r="P8" s="56" t="s">
        <v>197</v>
      </c>
      <c r="Q8" s="71" t="s">
        <v>198</v>
      </c>
    </row>
    <row r="9" spans="1:17" ht="15.75">
      <c r="A9" s="4">
        <v>1</v>
      </c>
      <c r="B9" s="4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19.5" customHeight="1">
      <c r="A10" s="94" t="s">
        <v>23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s="30" customFormat="1" ht="20.25" customHeight="1">
      <c r="A11" s="14" t="s">
        <v>24</v>
      </c>
      <c r="B11" s="29" t="s">
        <v>1</v>
      </c>
      <c r="C11" s="58">
        <f>C12+C13+C14</f>
        <v>45525182.870000005</v>
      </c>
      <c r="D11" s="58">
        <f>D12+D13+D14</f>
        <v>55652072.21</v>
      </c>
      <c r="E11" s="58">
        <f>E12+E13+E14</f>
        <v>54121863.45999999</v>
      </c>
      <c r="F11" s="72">
        <f>E11/D11*100</f>
        <v>97.25040112751624</v>
      </c>
      <c r="G11" s="72">
        <f aca="true" t="shared" si="0" ref="G11:G31">E11/C11*100</f>
        <v>118.88335213182634</v>
      </c>
      <c r="H11" s="58">
        <f>H12+H13+H14</f>
        <v>6493172.26</v>
      </c>
      <c r="I11" s="58">
        <f>I12+I13+I14</f>
        <v>710076.96</v>
      </c>
      <c r="J11" s="58">
        <f>J12+J13+J14</f>
        <v>576687.51</v>
      </c>
      <c r="K11" s="36">
        <f>J11/I11*100</f>
        <v>81.21478973208764</v>
      </c>
      <c r="L11" s="36">
        <f>J11/H11*100</f>
        <v>8.881444799371456</v>
      </c>
      <c r="M11" s="42">
        <f aca="true" t="shared" si="1" ref="M11:M17">H11+C11</f>
        <v>52018355.13</v>
      </c>
      <c r="N11" s="42">
        <f aca="true" t="shared" si="2" ref="N11:O17">I11+D11</f>
        <v>56362149.17</v>
      </c>
      <c r="O11" s="42">
        <f t="shared" si="2"/>
        <v>54698550.96999999</v>
      </c>
      <c r="P11" s="37">
        <f aca="true" t="shared" si="3" ref="P11:P17">O11/N11*100</f>
        <v>97.0483769258297</v>
      </c>
      <c r="Q11" s="38">
        <f aca="true" t="shared" si="4" ref="Q11:Q17">O11/M11*100</f>
        <v>105.15240405680237</v>
      </c>
    </row>
    <row r="12" spans="1:17" s="7" customFormat="1" ht="71.25" customHeight="1">
      <c r="A12" s="11" t="s">
        <v>189</v>
      </c>
      <c r="B12" s="27" t="s">
        <v>191</v>
      </c>
      <c r="C12" s="61">
        <v>22048101.18</v>
      </c>
      <c r="D12" s="61">
        <v>27212219</v>
      </c>
      <c r="E12" s="61">
        <v>25996917.15</v>
      </c>
      <c r="F12" s="53">
        <f>E12/D12*100</f>
        <v>95.53398475148241</v>
      </c>
      <c r="G12" s="53">
        <f>E12/C12*100</f>
        <v>117.91000475624631</v>
      </c>
      <c r="H12" s="61">
        <v>863553.12</v>
      </c>
      <c r="I12" s="61">
        <v>277961.27</v>
      </c>
      <c r="J12" s="61">
        <v>176371.4</v>
      </c>
      <c r="K12" s="53">
        <f>J12/I12*100</f>
        <v>63.45178952449022</v>
      </c>
      <c r="L12" s="53">
        <f>J12/H12*100</f>
        <v>20.423920186867022</v>
      </c>
      <c r="M12" s="42">
        <f t="shared" si="1"/>
        <v>22911654.3</v>
      </c>
      <c r="N12" s="42">
        <f aca="true" t="shared" si="5" ref="N12:O14">I12+D12</f>
        <v>27490180.27</v>
      </c>
      <c r="O12" s="42">
        <f t="shared" si="5"/>
        <v>26173288.549999997</v>
      </c>
      <c r="P12" s="72">
        <f t="shared" si="3"/>
        <v>95.20959227234633</v>
      </c>
      <c r="Q12" s="72">
        <f t="shared" si="4"/>
        <v>114.23569947107659</v>
      </c>
    </row>
    <row r="13" spans="1:17" s="7" customFormat="1" ht="36.75" customHeight="1">
      <c r="A13" s="11" t="s">
        <v>190</v>
      </c>
      <c r="B13" s="27" t="s">
        <v>192</v>
      </c>
      <c r="C13" s="61">
        <v>23477081.69</v>
      </c>
      <c r="D13" s="61">
        <v>26420853.21</v>
      </c>
      <c r="E13" s="61">
        <v>26289178.95</v>
      </c>
      <c r="F13" s="53">
        <f>E13/D13*100</f>
        <v>99.50162752522253</v>
      </c>
      <c r="G13" s="53">
        <f>E13/C13*100</f>
        <v>111.97805288209139</v>
      </c>
      <c r="H13" s="61">
        <v>5629619.14</v>
      </c>
      <c r="I13" s="61">
        <v>432115.69</v>
      </c>
      <c r="J13" s="61">
        <v>400316.11</v>
      </c>
      <c r="K13" s="53">
        <f>J13/I13*100</f>
        <v>92.64095686967534</v>
      </c>
      <c r="L13" s="53">
        <f>J13/H13*100</f>
        <v>7.110891519386159</v>
      </c>
      <c r="M13" s="42">
        <f t="shared" si="1"/>
        <v>29106700.830000002</v>
      </c>
      <c r="N13" s="42">
        <f t="shared" si="5"/>
        <v>26852968.900000002</v>
      </c>
      <c r="O13" s="42">
        <f t="shared" si="5"/>
        <v>26689495.06</v>
      </c>
      <c r="P13" s="72">
        <f t="shared" si="3"/>
        <v>99.39122619696624</v>
      </c>
      <c r="Q13" s="72">
        <f t="shared" si="4"/>
        <v>91.69536326319535</v>
      </c>
    </row>
    <row r="14" spans="1:17" s="7" customFormat="1" ht="36.75" customHeight="1">
      <c r="A14" s="11" t="s">
        <v>199</v>
      </c>
      <c r="B14" s="27" t="s">
        <v>200</v>
      </c>
      <c r="C14" s="61"/>
      <c r="D14" s="61">
        <v>2019000</v>
      </c>
      <c r="E14" s="61">
        <v>1835767.36</v>
      </c>
      <c r="F14" s="53">
        <f>E14/D14*100</f>
        <v>90.92458444774641</v>
      </c>
      <c r="G14" s="53"/>
      <c r="H14" s="61"/>
      <c r="I14" s="61"/>
      <c r="J14" s="61"/>
      <c r="K14" s="53"/>
      <c r="L14" s="53"/>
      <c r="M14" s="42">
        <f t="shared" si="1"/>
        <v>0</v>
      </c>
      <c r="N14" s="42">
        <f t="shared" si="5"/>
        <v>2019000</v>
      </c>
      <c r="O14" s="42">
        <f t="shared" si="5"/>
        <v>1835767.36</v>
      </c>
      <c r="P14" s="72">
        <f t="shared" si="3"/>
        <v>90.92458444774641</v>
      </c>
      <c r="Q14" s="72" t="e">
        <f t="shared" si="4"/>
        <v>#DIV/0!</v>
      </c>
    </row>
    <row r="15" spans="1:17" s="30" customFormat="1" ht="20.25" customHeight="1">
      <c r="A15" s="14" t="s">
        <v>25</v>
      </c>
      <c r="B15" s="29" t="s">
        <v>2</v>
      </c>
      <c r="C15" s="58">
        <f>SUM(C16:C26)-C18-C26</f>
        <v>139899536.6</v>
      </c>
      <c r="D15" s="58">
        <f>SUM(D16:D27)-D18-D26</f>
        <v>164460220</v>
      </c>
      <c r="E15" s="58">
        <f>SUM(E16:E27)-E18-E26</f>
        <v>157336162.64000002</v>
      </c>
      <c r="F15" s="72">
        <f>E15/D15*100</f>
        <v>95.66821851509137</v>
      </c>
      <c r="G15" s="72">
        <f t="shared" si="0"/>
        <v>112.46367676674636</v>
      </c>
      <c r="H15" s="58">
        <f>SUM(H16:H27)-H18-H26</f>
        <v>29955564.86</v>
      </c>
      <c r="I15" s="58">
        <f>SUM(I16:I27)-I18-I26</f>
        <v>9106846.99</v>
      </c>
      <c r="J15" s="58">
        <f>SUM(J16:J27)-J18-J26</f>
        <v>8223283.1</v>
      </c>
      <c r="K15" s="36">
        <f>J15/I15*100</f>
        <v>90.29780679339162</v>
      </c>
      <c r="L15" s="36">
        <f>J15/H15*100</f>
        <v>27.451604195855577</v>
      </c>
      <c r="M15" s="42">
        <f t="shared" si="1"/>
        <v>169855101.45999998</v>
      </c>
      <c r="N15" s="42">
        <f t="shared" si="2"/>
        <v>173567066.99</v>
      </c>
      <c r="O15" s="42">
        <f t="shared" si="2"/>
        <v>165559445.74</v>
      </c>
      <c r="P15" s="37">
        <f t="shared" si="3"/>
        <v>95.38643972680522</v>
      </c>
      <c r="Q15" s="38">
        <f t="shared" si="4"/>
        <v>97.47098810511054</v>
      </c>
    </row>
    <row r="16" spans="1:17" s="1" customFormat="1" ht="20.25" customHeight="1">
      <c r="A16" s="12" t="s">
        <v>26</v>
      </c>
      <c r="B16" s="25" t="s">
        <v>27</v>
      </c>
      <c r="C16" s="59">
        <v>38043184.81</v>
      </c>
      <c r="D16" s="59">
        <v>42308380</v>
      </c>
      <c r="E16" s="59">
        <v>41162824.59</v>
      </c>
      <c r="F16" s="53">
        <f aca="true" t="shared" si="6" ref="F16:F31">E16/D16*100</f>
        <v>97.29236758769777</v>
      </c>
      <c r="G16" s="53">
        <f t="shared" si="0"/>
        <v>108.20025924638144</v>
      </c>
      <c r="H16" s="59">
        <v>4582962.79</v>
      </c>
      <c r="I16" s="59">
        <v>3586389.56</v>
      </c>
      <c r="J16" s="61">
        <v>3130073.72</v>
      </c>
      <c r="K16" s="6">
        <f>J16/I16*100</f>
        <v>87.27645638138652</v>
      </c>
      <c r="L16" s="6">
        <f>J16/H16*100</f>
        <v>68.29803913812707</v>
      </c>
      <c r="M16" s="42">
        <f t="shared" si="1"/>
        <v>42626147.6</v>
      </c>
      <c r="N16" s="42">
        <f t="shared" si="2"/>
        <v>45894769.56</v>
      </c>
      <c r="O16" s="42">
        <f t="shared" si="2"/>
        <v>44292898.31</v>
      </c>
      <c r="P16" s="37">
        <f t="shared" si="3"/>
        <v>96.5096866911908</v>
      </c>
      <c r="Q16" s="38">
        <f t="shared" si="4"/>
        <v>103.91016032140799</v>
      </c>
    </row>
    <row r="17" spans="1:17" s="1" customFormat="1" ht="66.75" customHeight="1">
      <c r="A17" s="12" t="s">
        <v>28</v>
      </c>
      <c r="B17" s="25" t="s">
        <v>29</v>
      </c>
      <c r="C17" s="59">
        <v>86441382.6</v>
      </c>
      <c r="D17" s="59">
        <v>103639421</v>
      </c>
      <c r="E17" s="59">
        <v>99323530.96</v>
      </c>
      <c r="F17" s="53">
        <f t="shared" si="6"/>
        <v>95.83566754970582</v>
      </c>
      <c r="G17" s="53">
        <f t="shared" si="0"/>
        <v>114.90275603250242</v>
      </c>
      <c r="H17" s="61">
        <v>24215562.37</v>
      </c>
      <c r="I17" s="61">
        <v>4760536.71</v>
      </c>
      <c r="J17" s="61">
        <v>4368775.1</v>
      </c>
      <c r="K17" s="6">
        <f>J17/I17*100</f>
        <v>91.77064197032523</v>
      </c>
      <c r="L17" s="6">
        <f>J17/H17*100</f>
        <v>18.04118786608217</v>
      </c>
      <c r="M17" s="42">
        <f t="shared" si="1"/>
        <v>110656944.97</v>
      </c>
      <c r="N17" s="42">
        <f t="shared" si="2"/>
        <v>108399957.71</v>
      </c>
      <c r="O17" s="42">
        <f t="shared" si="2"/>
        <v>103692306.05999999</v>
      </c>
      <c r="P17" s="37">
        <f t="shared" si="3"/>
        <v>95.65714623008039</v>
      </c>
      <c r="Q17" s="38">
        <f t="shared" si="4"/>
        <v>93.7060986891621</v>
      </c>
    </row>
    <row r="18" spans="1:17" s="7" customFormat="1" ht="31.5" customHeight="1">
      <c r="A18" s="11" t="s">
        <v>30</v>
      </c>
      <c r="B18" s="27"/>
      <c r="C18" s="59">
        <v>55434972.88</v>
      </c>
      <c r="D18" s="59">
        <v>68260900</v>
      </c>
      <c r="E18" s="59">
        <v>65197524.54</v>
      </c>
      <c r="F18" s="53">
        <f t="shared" si="6"/>
        <v>95.51225451173366</v>
      </c>
      <c r="G18" s="53">
        <f t="shared" si="0"/>
        <v>117.61081705791212</v>
      </c>
      <c r="H18" s="59"/>
      <c r="I18" s="59"/>
      <c r="J18" s="59"/>
      <c r="K18" s="6"/>
      <c r="L18" s="6"/>
      <c r="M18" s="42">
        <f aca="true" t="shared" si="7" ref="M18:M71">H18+C18</f>
        <v>55434972.88</v>
      </c>
      <c r="N18" s="42">
        <f aca="true" t="shared" si="8" ref="N18:N71">I18+D18</f>
        <v>68260900</v>
      </c>
      <c r="O18" s="42">
        <f aca="true" t="shared" si="9" ref="O18:O71">J18+E18</f>
        <v>65197524.54</v>
      </c>
      <c r="P18" s="37">
        <f aca="true" t="shared" si="10" ref="P18:P71">O18/N18*100</f>
        <v>95.51225451173366</v>
      </c>
      <c r="Q18" s="38">
        <f aca="true" t="shared" si="11" ref="Q18:Q71">O18/M18*100</f>
        <v>117.61081705791212</v>
      </c>
    </row>
    <row r="19" spans="1:17" s="1" customFormat="1" ht="52.5" customHeight="1">
      <c r="A19" s="12" t="s">
        <v>76</v>
      </c>
      <c r="B19" s="25">
        <v>1090</v>
      </c>
      <c r="C19" s="59">
        <v>6065365.05</v>
      </c>
      <c r="D19" s="59">
        <v>6285331</v>
      </c>
      <c r="E19" s="59">
        <v>6102548.86</v>
      </c>
      <c r="F19" s="53">
        <f t="shared" si="6"/>
        <v>97.09192499169893</v>
      </c>
      <c r="G19" s="53">
        <f t="shared" si="0"/>
        <v>100.61305147659662</v>
      </c>
      <c r="H19" s="59">
        <v>344450.9</v>
      </c>
      <c r="I19" s="61">
        <v>80020.41</v>
      </c>
      <c r="J19" s="61">
        <v>51492.96</v>
      </c>
      <c r="K19" s="6">
        <f>J19/I19*100</f>
        <v>64.34978276167293</v>
      </c>
      <c r="L19" s="6">
        <f>J19/H19*100</f>
        <v>14.949288853650838</v>
      </c>
      <c r="M19" s="42">
        <f t="shared" si="7"/>
        <v>6409815.95</v>
      </c>
      <c r="N19" s="42">
        <f t="shared" si="8"/>
        <v>6365351.41</v>
      </c>
      <c r="O19" s="42">
        <f t="shared" si="9"/>
        <v>6154041.82</v>
      </c>
      <c r="P19" s="37">
        <f t="shared" si="10"/>
        <v>96.68031540775532</v>
      </c>
      <c r="Q19" s="38">
        <f t="shared" si="11"/>
        <v>96.00964938782681</v>
      </c>
    </row>
    <row r="20" spans="1:17" s="1" customFormat="1" ht="52.5" customHeight="1">
      <c r="A20" s="12" t="s">
        <v>86</v>
      </c>
      <c r="B20" s="25" t="s">
        <v>87</v>
      </c>
      <c r="C20" s="59">
        <v>4583595.51</v>
      </c>
      <c r="D20" s="59">
        <v>6237552</v>
      </c>
      <c r="E20" s="59">
        <v>5142531.13</v>
      </c>
      <c r="F20" s="53">
        <f t="shared" si="6"/>
        <v>82.4447015431695</v>
      </c>
      <c r="G20" s="53">
        <f t="shared" si="0"/>
        <v>112.19426144345796</v>
      </c>
      <c r="H20" s="61">
        <v>433383.74</v>
      </c>
      <c r="I20" s="61">
        <v>277696.81</v>
      </c>
      <c r="J20" s="61">
        <v>277469.1</v>
      </c>
      <c r="K20" s="6">
        <f>J20/I20*100</f>
        <v>99.91800049845729</v>
      </c>
      <c r="L20" s="6">
        <f>J20/H20*100</f>
        <v>64.0238833141271</v>
      </c>
      <c r="M20" s="42">
        <f t="shared" si="7"/>
        <v>5016979.25</v>
      </c>
      <c r="N20" s="42">
        <f t="shared" si="8"/>
        <v>6515248.81</v>
      </c>
      <c r="O20" s="42">
        <f t="shared" si="9"/>
        <v>5420000.2299999995</v>
      </c>
      <c r="P20" s="37">
        <f t="shared" si="10"/>
        <v>83.1894588842264</v>
      </c>
      <c r="Q20" s="38">
        <f t="shared" si="11"/>
        <v>108.03314026064588</v>
      </c>
    </row>
    <row r="21" spans="1:17" s="1" customFormat="1" ht="52.5" customHeight="1">
      <c r="A21" s="12" t="s">
        <v>81</v>
      </c>
      <c r="B21" s="25" t="s">
        <v>77</v>
      </c>
      <c r="C21" s="59">
        <v>136495.4</v>
      </c>
      <c r="D21" s="59">
        <v>71480</v>
      </c>
      <c r="E21" s="59">
        <v>62559.9</v>
      </c>
      <c r="F21" s="53">
        <f t="shared" si="6"/>
        <v>87.52084499160605</v>
      </c>
      <c r="G21" s="53">
        <f t="shared" si="0"/>
        <v>45.83297312583428</v>
      </c>
      <c r="H21" s="61"/>
      <c r="I21" s="61"/>
      <c r="J21" s="61"/>
      <c r="K21" s="6"/>
      <c r="L21" s="6"/>
      <c r="M21" s="42">
        <f t="shared" si="7"/>
        <v>136495.4</v>
      </c>
      <c r="N21" s="42">
        <f t="shared" si="8"/>
        <v>71480</v>
      </c>
      <c r="O21" s="42">
        <f t="shared" si="9"/>
        <v>62559.9</v>
      </c>
      <c r="P21" s="37">
        <f t="shared" si="10"/>
        <v>87.52084499160605</v>
      </c>
      <c r="Q21" s="38">
        <f t="shared" si="11"/>
        <v>45.83297312583428</v>
      </c>
    </row>
    <row r="22" spans="1:17" s="1" customFormat="1" ht="52.5" customHeight="1">
      <c r="A22" s="12" t="s">
        <v>82</v>
      </c>
      <c r="B22" s="25" t="s">
        <v>78</v>
      </c>
      <c r="C22" s="59">
        <v>763855.5</v>
      </c>
      <c r="D22" s="59">
        <v>907000</v>
      </c>
      <c r="E22" s="59">
        <v>699213.89</v>
      </c>
      <c r="F22" s="53">
        <f t="shared" si="6"/>
        <v>77.09083682469681</v>
      </c>
      <c r="G22" s="53">
        <f t="shared" si="0"/>
        <v>91.5374557098823</v>
      </c>
      <c r="H22" s="61">
        <v>259974.26</v>
      </c>
      <c r="I22" s="61">
        <v>85488.97</v>
      </c>
      <c r="J22" s="61">
        <v>81778.22</v>
      </c>
      <c r="K22" s="6">
        <f aca="true" t="shared" si="12" ref="K22:K29">J22/I22*100</f>
        <v>95.65938155530473</v>
      </c>
      <c r="L22" s="6">
        <f aca="true" t="shared" si="13" ref="L22:L29">J22/H22*100</f>
        <v>31.456275709756802</v>
      </c>
      <c r="M22" s="42">
        <f t="shared" si="7"/>
        <v>1023829.76</v>
      </c>
      <c r="N22" s="42">
        <f t="shared" si="8"/>
        <v>992488.97</v>
      </c>
      <c r="O22" s="42">
        <f t="shared" si="9"/>
        <v>780992.11</v>
      </c>
      <c r="P22" s="37">
        <f t="shared" si="10"/>
        <v>78.69025587256652</v>
      </c>
      <c r="Q22" s="38">
        <f t="shared" si="11"/>
        <v>76.28144253200844</v>
      </c>
    </row>
    <row r="23" spans="1:17" s="1" customFormat="1" ht="52.5" customHeight="1">
      <c r="A23" s="12" t="s">
        <v>83</v>
      </c>
      <c r="B23" s="25" t="s">
        <v>79</v>
      </c>
      <c r="C23" s="59">
        <v>2767588.82</v>
      </c>
      <c r="D23" s="59">
        <v>3650840</v>
      </c>
      <c r="E23" s="59">
        <v>3554820.72</v>
      </c>
      <c r="F23" s="53">
        <f t="shared" si="6"/>
        <v>97.36994006858696</v>
      </c>
      <c r="G23" s="53">
        <f t="shared" si="0"/>
        <v>128.4446842070998</v>
      </c>
      <c r="H23" s="61">
        <v>112010.8</v>
      </c>
      <c r="I23" s="61">
        <v>3202.53</v>
      </c>
      <c r="J23" s="61">
        <v>182</v>
      </c>
      <c r="K23" s="6">
        <f t="shared" si="12"/>
        <v>5.683006872691278</v>
      </c>
      <c r="L23" s="6">
        <f t="shared" si="13"/>
        <v>0.16248433186799846</v>
      </c>
      <c r="M23" s="42">
        <f t="shared" si="7"/>
        <v>2879599.6199999996</v>
      </c>
      <c r="N23" s="42">
        <f t="shared" si="8"/>
        <v>3654042.53</v>
      </c>
      <c r="O23" s="42">
        <f t="shared" si="9"/>
        <v>3555002.72</v>
      </c>
      <c r="P23" s="37">
        <f t="shared" si="10"/>
        <v>97.28958245048122</v>
      </c>
      <c r="Q23" s="38">
        <f t="shared" si="11"/>
        <v>123.45475722767323</v>
      </c>
    </row>
    <row r="24" spans="1:17" s="1" customFormat="1" ht="52.5" customHeight="1">
      <c r="A24" s="12" t="s">
        <v>85</v>
      </c>
      <c r="B24" s="25" t="s">
        <v>80</v>
      </c>
      <c r="C24" s="59">
        <v>52490</v>
      </c>
      <c r="D24" s="59">
        <v>54300</v>
      </c>
      <c r="E24" s="59">
        <v>54300</v>
      </c>
      <c r="F24" s="53">
        <f t="shared" si="6"/>
        <v>100</v>
      </c>
      <c r="G24" s="53">
        <f t="shared" si="0"/>
        <v>103.44827586206897</v>
      </c>
      <c r="H24" s="61"/>
      <c r="I24" s="61"/>
      <c r="J24" s="61"/>
      <c r="K24" s="6" t="e">
        <f t="shared" si="12"/>
        <v>#DIV/0!</v>
      </c>
      <c r="L24" s="6" t="e">
        <f t="shared" si="13"/>
        <v>#DIV/0!</v>
      </c>
      <c r="M24" s="42">
        <f t="shared" si="7"/>
        <v>52490</v>
      </c>
      <c r="N24" s="42">
        <f t="shared" si="8"/>
        <v>54300</v>
      </c>
      <c r="O24" s="42">
        <f t="shared" si="9"/>
        <v>54300</v>
      </c>
      <c r="P24" s="37">
        <f t="shared" si="10"/>
        <v>100</v>
      </c>
      <c r="Q24" s="38">
        <f t="shared" si="11"/>
        <v>103.44827586206897</v>
      </c>
    </row>
    <row r="25" spans="1:17" s="1" customFormat="1" ht="52.5" customHeight="1">
      <c r="A25" s="12" t="s">
        <v>152</v>
      </c>
      <c r="B25" s="25" t="s">
        <v>151</v>
      </c>
      <c r="C25" s="59">
        <v>1045578.91</v>
      </c>
      <c r="D25" s="59">
        <v>1291116</v>
      </c>
      <c r="E25" s="59">
        <v>1219032.59</v>
      </c>
      <c r="F25" s="53">
        <f t="shared" si="6"/>
        <v>94.41696873092737</v>
      </c>
      <c r="G25" s="53">
        <f t="shared" si="0"/>
        <v>116.5892481515336</v>
      </c>
      <c r="H25" s="61">
        <v>7220</v>
      </c>
      <c r="I25" s="61">
        <v>9000</v>
      </c>
      <c r="J25" s="61">
        <v>9000</v>
      </c>
      <c r="K25" s="6">
        <f t="shared" si="12"/>
        <v>100</v>
      </c>
      <c r="L25" s="6">
        <f t="shared" si="13"/>
        <v>124.65373961218837</v>
      </c>
      <c r="M25" s="42">
        <f aca="true" t="shared" si="14" ref="M25:O27">H25+C25</f>
        <v>1052798.9100000001</v>
      </c>
      <c r="N25" s="42">
        <f t="shared" si="14"/>
        <v>1300116</v>
      </c>
      <c r="O25" s="42">
        <f t="shared" si="14"/>
        <v>1228032.59</v>
      </c>
      <c r="P25" s="37">
        <f>O25/N25*100</f>
        <v>94.455617037249</v>
      </c>
      <c r="Q25" s="38">
        <f>O25/M25*100</f>
        <v>116.64455370684226</v>
      </c>
    </row>
    <row r="26" spans="1:17" s="7" customFormat="1" ht="52.5" customHeight="1">
      <c r="A26" s="11" t="s">
        <v>84</v>
      </c>
      <c r="B26" s="25"/>
      <c r="C26" s="59">
        <v>887380.23</v>
      </c>
      <c r="D26" s="59">
        <v>1087500</v>
      </c>
      <c r="E26" s="59">
        <v>1037409.86</v>
      </c>
      <c r="F26" s="53">
        <f t="shared" si="6"/>
        <v>95.39401011494253</v>
      </c>
      <c r="G26" s="53">
        <f t="shared" si="0"/>
        <v>116.90702868149316</v>
      </c>
      <c r="H26" s="61"/>
      <c r="I26" s="61"/>
      <c r="J26" s="61"/>
      <c r="K26" s="6" t="e">
        <f t="shared" si="12"/>
        <v>#DIV/0!</v>
      </c>
      <c r="L26" s="6" t="e">
        <f t="shared" si="13"/>
        <v>#DIV/0!</v>
      </c>
      <c r="M26" s="42">
        <f t="shared" si="14"/>
        <v>887380.23</v>
      </c>
      <c r="N26" s="42">
        <f t="shared" si="14"/>
        <v>1087500</v>
      </c>
      <c r="O26" s="42">
        <f t="shared" si="14"/>
        <v>1037409.86</v>
      </c>
      <c r="P26" s="37">
        <f>O26/N26*100</f>
        <v>95.39401011494253</v>
      </c>
      <c r="Q26" s="38">
        <f>O26/M26*100</f>
        <v>116.90702868149316</v>
      </c>
    </row>
    <row r="27" spans="1:17" s="7" customFormat="1" ht="52.5" customHeight="1">
      <c r="A27" s="11" t="s">
        <v>180</v>
      </c>
      <c r="B27" s="25" t="s">
        <v>179</v>
      </c>
      <c r="C27" s="59"/>
      <c r="D27" s="59">
        <v>14800</v>
      </c>
      <c r="E27" s="59">
        <v>14800</v>
      </c>
      <c r="F27" s="53">
        <f>E27/D27*100</f>
        <v>100</v>
      </c>
      <c r="G27" s="53"/>
      <c r="H27" s="61"/>
      <c r="I27" s="61">
        <v>304512</v>
      </c>
      <c r="J27" s="61">
        <v>304512</v>
      </c>
      <c r="K27" s="6">
        <f t="shared" si="12"/>
        <v>100</v>
      </c>
      <c r="L27" s="6" t="e">
        <f t="shared" si="13"/>
        <v>#DIV/0!</v>
      </c>
      <c r="M27" s="42">
        <f t="shared" si="14"/>
        <v>0</v>
      </c>
      <c r="N27" s="42">
        <f t="shared" si="14"/>
        <v>319312</v>
      </c>
      <c r="O27" s="42">
        <f t="shared" si="14"/>
        <v>319312</v>
      </c>
      <c r="P27" s="37">
        <f>O27/N27*100</f>
        <v>100</v>
      </c>
      <c r="Q27" s="38" t="e">
        <f>O27/M27*100</f>
        <v>#DIV/0!</v>
      </c>
    </row>
    <row r="28" spans="1:19" s="30" customFormat="1" ht="15.75">
      <c r="A28" s="84" t="s">
        <v>31</v>
      </c>
      <c r="B28" s="85" t="s">
        <v>3</v>
      </c>
      <c r="C28" s="58">
        <f>SUM(C29:C39)-C30-C36</f>
        <v>79025115.75999998</v>
      </c>
      <c r="D28" s="58">
        <f>SUM(D29:D39)-D30-D36</f>
        <v>42885667.98</v>
      </c>
      <c r="E28" s="58">
        <f>SUM(E29:E39)-E30-E36</f>
        <v>41649965.59000001</v>
      </c>
      <c r="F28" s="72">
        <f t="shared" si="6"/>
        <v>97.11861223526643</v>
      </c>
      <c r="G28" s="72">
        <f t="shared" si="0"/>
        <v>52.704719492586825</v>
      </c>
      <c r="H28" s="58">
        <f>SUM(H29:H39)-H30-H36</f>
        <v>9600077.16</v>
      </c>
      <c r="I28" s="58">
        <f>SUM(I29:I39)-I30-I36</f>
        <v>2238713</v>
      </c>
      <c r="J28" s="58">
        <f>SUM(J29:J39)-J30-J36</f>
        <v>2187780.89</v>
      </c>
      <c r="K28" s="86">
        <f t="shared" si="12"/>
        <v>97.72493794425637</v>
      </c>
      <c r="L28" s="86">
        <f t="shared" si="13"/>
        <v>22.789201102629473</v>
      </c>
      <c r="M28" s="87">
        <f t="shared" si="7"/>
        <v>88625192.91999997</v>
      </c>
      <c r="N28" s="87">
        <f t="shared" si="8"/>
        <v>45124380.98</v>
      </c>
      <c r="O28" s="87">
        <f t="shared" si="9"/>
        <v>43837746.48000001</v>
      </c>
      <c r="P28" s="72">
        <f t="shared" si="10"/>
        <v>97.1486932960471</v>
      </c>
      <c r="Q28" s="86">
        <f t="shared" si="11"/>
        <v>49.46420429185569</v>
      </c>
      <c r="R28" s="88"/>
      <c r="S28" s="83"/>
    </row>
    <row r="29" spans="1:17" s="1" customFormat="1" ht="15.75">
      <c r="A29" s="12" t="s">
        <v>32</v>
      </c>
      <c r="B29" s="25" t="s">
        <v>33</v>
      </c>
      <c r="C29" s="59">
        <v>71497492.99</v>
      </c>
      <c r="D29" s="59">
        <v>34423196.04</v>
      </c>
      <c r="E29" s="59">
        <v>33513620.85</v>
      </c>
      <c r="F29" s="53">
        <f t="shared" si="6"/>
        <v>97.35766780939497</v>
      </c>
      <c r="G29" s="53">
        <f t="shared" si="0"/>
        <v>46.87384053408333</v>
      </c>
      <c r="H29" s="61">
        <v>9421397.76</v>
      </c>
      <c r="I29" s="61">
        <v>2238713</v>
      </c>
      <c r="J29" s="61">
        <v>2187780.89</v>
      </c>
      <c r="K29" s="6">
        <f t="shared" si="12"/>
        <v>97.72493794425637</v>
      </c>
      <c r="L29" s="6">
        <f t="shared" si="13"/>
        <v>23.221404570015736</v>
      </c>
      <c r="M29" s="42">
        <f t="shared" si="7"/>
        <v>80918890.75</v>
      </c>
      <c r="N29" s="42">
        <f t="shared" si="8"/>
        <v>36661909.04</v>
      </c>
      <c r="O29" s="42">
        <f t="shared" si="9"/>
        <v>35701401.74</v>
      </c>
      <c r="P29" s="37">
        <f t="shared" si="10"/>
        <v>97.38009469459968</v>
      </c>
      <c r="Q29" s="38">
        <f t="shared" si="11"/>
        <v>44.11998410890229</v>
      </c>
    </row>
    <row r="30" spans="1:17" s="1" customFormat="1" ht="24" customHeight="1">
      <c r="A30" s="31" t="s">
        <v>34</v>
      </c>
      <c r="B30" s="26"/>
      <c r="C30" s="60">
        <v>49659400</v>
      </c>
      <c r="D30" s="60">
        <v>13337500</v>
      </c>
      <c r="E30" s="60">
        <v>13337500</v>
      </c>
      <c r="F30" s="53">
        <f t="shared" si="6"/>
        <v>100</v>
      </c>
      <c r="G30" s="53">
        <f t="shared" si="0"/>
        <v>26.85795639898992</v>
      </c>
      <c r="H30" s="60"/>
      <c r="I30" s="60"/>
      <c r="J30" s="60"/>
      <c r="K30" s="6"/>
      <c r="L30" s="6"/>
      <c r="M30" s="42">
        <f t="shared" si="7"/>
        <v>49659400</v>
      </c>
      <c r="N30" s="42">
        <f t="shared" si="8"/>
        <v>13337500</v>
      </c>
      <c r="O30" s="42">
        <f t="shared" si="9"/>
        <v>13337500</v>
      </c>
      <c r="P30" s="37">
        <f t="shared" si="10"/>
        <v>100</v>
      </c>
      <c r="Q30" s="38">
        <f t="shared" si="11"/>
        <v>26.85795639898992</v>
      </c>
    </row>
    <row r="31" spans="1:17" s="1" customFormat="1" ht="15.75">
      <c r="A31" s="12" t="s">
        <v>95</v>
      </c>
      <c r="B31" s="25">
        <v>2111</v>
      </c>
      <c r="C31" s="59">
        <v>1152843.96</v>
      </c>
      <c r="D31" s="59">
        <v>1488719</v>
      </c>
      <c r="E31" s="59">
        <v>1409114.71</v>
      </c>
      <c r="F31" s="53">
        <f t="shared" si="6"/>
        <v>94.65283307326634</v>
      </c>
      <c r="G31" s="53">
        <f t="shared" si="0"/>
        <v>122.22943944642776</v>
      </c>
      <c r="H31" s="61">
        <v>178679.4</v>
      </c>
      <c r="I31" s="61"/>
      <c r="J31" s="61"/>
      <c r="K31" s="6"/>
      <c r="L31" s="6"/>
      <c r="M31" s="42">
        <f t="shared" si="7"/>
        <v>1331523.3599999999</v>
      </c>
      <c r="N31" s="42">
        <f t="shared" si="8"/>
        <v>1488719</v>
      </c>
      <c r="O31" s="42">
        <f t="shared" si="9"/>
        <v>1409114.71</v>
      </c>
      <c r="P31" s="37">
        <f t="shared" si="10"/>
        <v>94.65283307326634</v>
      </c>
      <c r="Q31" s="38">
        <f t="shared" si="11"/>
        <v>105.82726164113261</v>
      </c>
    </row>
    <row r="32" spans="1:17" s="1" customFormat="1" ht="15.75">
      <c r="A32" s="12" t="s">
        <v>202</v>
      </c>
      <c r="B32" s="25" t="s">
        <v>201</v>
      </c>
      <c r="C32" s="59"/>
      <c r="D32" s="59">
        <v>38665</v>
      </c>
      <c r="E32" s="59">
        <v>38665</v>
      </c>
      <c r="F32" s="53">
        <f>E32/D32*100</f>
        <v>100</v>
      </c>
      <c r="G32" s="53"/>
      <c r="H32" s="61"/>
      <c r="I32" s="61"/>
      <c r="J32" s="61"/>
      <c r="K32" s="6"/>
      <c r="L32" s="6"/>
      <c r="M32" s="42">
        <f>H32+C32</f>
        <v>0</v>
      </c>
      <c r="N32" s="42">
        <f>I32+D32</f>
        <v>38665</v>
      </c>
      <c r="O32" s="42">
        <f>J32+E32</f>
        <v>38665</v>
      </c>
      <c r="P32" s="37">
        <f>O32/N32*100</f>
        <v>100</v>
      </c>
      <c r="Q32" s="38" t="e">
        <f>O32/M32*100</f>
        <v>#DIV/0!</v>
      </c>
    </row>
    <row r="33" spans="1:17" s="1" customFormat="1" ht="15.75">
      <c r="A33" s="12" t="s">
        <v>94</v>
      </c>
      <c r="B33" s="25" t="s">
        <v>88</v>
      </c>
      <c r="C33" s="59">
        <v>362325.41</v>
      </c>
      <c r="D33" s="59">
        <v>403820</v>
      </c>
      <c r="E33" s="59">
        <v>403736.59</v>
      </c>
      <c r="F33" s="53">
        <f aca="true" t="shared" si="15" ref="F33:F39">E33/D33*100</f>
        <v>99.97934475756526</v>
      </c>
      <c r="G33" s="53">
        <f aca="true" t="shared" si="16" ref="G33:G39">E33/C33*100</f>
        <v>111.42927844889489</v>
      </c>
      <c r="H33" s="61"/>
      <c r="I33" s="61"/>
      <c r="J33" s="61"/>
      <c r="K33" s="6"/>
      <c r="L33" s="6"/>
      <c r="M33" s="42">
        <f t="shared" si="7"/>
        <v>362325.41</v>
      </c>
      <c r="N33" s="42">
        <f t="shared" si="8"/>
        <v>403820</v>
      </c>
      <c r="O33" s="42">
        <f t="shared" si="9"/>
        <v>403736.59</v>
      </c>
      <c r="P33" s="37">
        <f t="shared" si="10"/>
        <v>99.97934475756526</v>
      </c>
      <c r="Q33" s="38">
        <f t="shared" si="11"/>
        <v>111.42927844889489</v>
      </c>
    </row>
    <row r="34" spans="1:17" s="1" customFormat="1" ht="15.75">
      <c r="A34" s="12" t="s">
        <v>94</v>
      </c>
      <c r="B34" s="25" t="s">
        <v>89</v>
      </c>
      <c r="C34" s="59">
        <v>187491.07</v>
      </c>
      <c r="D34" s="59">
        <v>96364</v>
      </c>
      <c r="E34" s="59">
        <v>87928.42</v>
      </c>
      <c r="F34" s="53">
        <f t="shared" si="15"/>
        <v>91.24612925988959</v>
      </c>
      <c r="G34" s="53">
        <f t="shared" si="16"/>
        <v>46.89739089973725</v>
      </c>
      <c r="H34" s="61"/>
      <c r="I34" s="61"/>
      <c r="J34" s="61"/>
      <c r="K34" s="6"/>
      <c r="L34" s="6"/>
      <c r="M34" s="42">
        <f t="shared" si="7"/>
        <v>187491.07</v>
      </c>
      <c r="N34" s="42">
        <f t="shared" si="8"/>
        <v>96364</v>
      </c>
      <c r="O34" s="42">
        <f t="shared" si="9"/>
        <v>87928.42</v>
      </c>
      <c r="P34" s="37">
        <f t="shared" si="10"/>
        <v>91.24612925988959</v>
      </c>
      <c r="Q34" s="38">
        <f t="shared" si="11"/>
        <v>46.89739089973725</v>
      </c>
    </row>
    <row r="35" spans="1:17" s="1" customFormat="1" ht="31.5">
      <c r="A35" s="12" t="s">
        <v>99</v>
      </c>
      <c r="B35" s="25" t="s">
        <v>90</v>
      </c>
      <c r="C35" s="59">
        <v>2319347.49</v>
      </c>
      <c r="D35" s="59">
        <v>2514065.15</v>
      </c>
      <c r="E35" s="59">
        <v>2513610.92</v>
      </c>
      <c r="F35" s="53">
        <f t="shared" si="15"/>
        <v>99.98193244912528</v>
      </c>
      <c r="G35" s="53">
        <f t="shared" si="16"/>
        <v>108.37577943096399</v>
      </c>
      <c r="H35" s="61"/>
      <c r="I35" s="61"/>
      <c r="J35" s="61"/>
      <c r="K35" s="6"/>
      <c r="L35" s="6"/>
      <c r="M35" s="42">
        <f t="shared" si="7"/>
        <v>2319347.49</v>
      </c>
      <c r="N35" s="42">
        <f t="shared" si="8"/>
        <v>2514065.15</v>
      </c>
      <c r="O35" s="42">
        <f t="shared" si="9"/>
        <v>2513610.92</v>
      </c>
      <c r="P35" s="37">
        <f t="shared" si="10"/>
        <v>99.98193244912528</v>
      </c>
      <c r="Q35" s="38">
        <f t="shared" si="11"/>
        <v>108.37577943096399</v>
      </c>
    </row>
    <row r="36" spans="1:17" s="1" customFormat="1" ht="21" customHeight="1">
      <c r="A36" s="31" t="s">
        <v>34</v>
      </c>
      <c r="B36" s="26"/>
      <c r="C36" s="60">
        <v>2069370.91</v>
      </c>
      <c r="D36" s="60">
        <v>2255065.15</v>
      </c>
      <c r="E36" s="60">
        <v>2254950.5</v>
      </c>
      <c r="F36" s="53">
        <f t="shared" si="15"/>
        <v>99.99491588968063</v>
      </c>
      <c r="G36" s="53">
        <f t="shared" si="16"/>
        <v>108.9679230099934</v>
      </c>
      <c r="H36" s="60"/>
      <c r="I36" s="60"/>
      <c r="J36" s="60"/>
      <c r="K36" s="6"/>
      <c r="L36" s="6"/>
      <c r="M36" s="42">
        <f t="shared" si="7"/>
        <v>2069370.91</v>
      </c>
      <c r="N36" s="42">
        <f t="shared" si="8"/>
        <v>2255065.15</v>
      </c>
      <c r="O36" s="42">
        <f t="shared" si="9"/>
        <v>2254950.5</v>
      </c>
      <c r="P36" s="37">
        <f t="shared" si="10"/>
        <v>99.99491588968063</v>
      </c>
      <c r="Q36" s="38">
        <f t="shared" si="11"/>
        <v>108.9679230099934</v>
      </c>
    </row>
    <row r="37" spans="1:17" s="7" customFormat="1" ht="51" customHeight="1">
      <c r="A37" s="11" t="s">
        <v>96</v>
      </c>
      <c r="B37" s="27" t="s">
        <v>91</v>
      </c>
      <c r="C37" s="59">
        <v>373084.71</v>
      </c>
      <c r="D37" s="59"/>
      <c r="E37" s="59"/>
      <c r="F37" s="53"/>
      <c r="G37" s="53">
        <f t="shared" si="16"/>
        <v>0</v>
      </c>
      <c r="H37" s="59"/>
      <c r="I37" s="59"/>
      <c r="J37" s="59"/>
      <c r="K37" s="6"/>
      <c r="L37" s="6"/>
      <c r="M37" s="42">
        <f t="shared" si="7"/>
        <v>373084.71</v>
      </c>
      <c r="N37" s="42">
        <f t="shared" si="8"/>
        <v>0</v>
      </c>
      <c r="O37" s="42">
        <f t="shared" si="9"/>
        <v>0</v>
      </c>
      <c r="P37" s="37"/>
      <c r="Q37" s="38">
        <f t="shared" si="11"/>
        <v>0</v>
      </c>
    </row>
    <row r="38" spans="1:17" s="7" customFormat="1" ht="21" customHeight="1">
      <c r="A38" s="11" t="s">
        <v>97</v>
      </c>
      <c r="B38" s="27" t="s">
        <v>92</v>
      </c>
      <c r="C38" s="59">
        <v>461413.51</v>
      </c>
      <c r="D38" s="59">
        <v>497297.79</v>
      </c>
      <c r="E38" s="59">
        <v>497297.79</v>
      </c>
      <c r="F38" s="53">
        <f t="shared" si="15"/>
        <v>100</v>
      </c>
      <c r="G38" s="53">
        <f t="shared" si="16"/>
        <v>107.77703279646059</v>
      </c>
      <c r="H38" s="59"/>
      <c r="I38" s="59"/>
      <c r="J38" s="59"/>
      <c r="K38" s="6"/>
      <c r="L38" s="6"/>
      <c r="M38" s="42">
        <f t="shared" si="7"/>
        <v>461413.51</v>
      </c>
      <c r="N38" s="42">
        <f t="shared" si="8"/>
        <v>497297.79</v>
      </c>
      <c r="O38" s="42">
        <f t="shared" si="9"/>
        <v>497297.79</v>
      </c>
      <c r="P38" s="37">
        <f t="shared" si="10"/>
        <v>100</v>
      </c>
      <c r="Q38" s="38">
        <f t="shared" si="11"/>
        <v>107.77703279646059</v>
      </c>
    </row>
    <row r="39" spans="1:17" s="7" customFormat="1" ht="21" customHeight="1">
      <c r="A39" s="11" t="s">
        <v>98</v>
      </c>
      <c r="B39" s="27" t="s">
        <v>93</v>
      </c>
      <c r="C39" s="59">
        <v>2671116.62</v>
      </c>
      <c r="D39" s="59">
        <v>3423541</v>
      </c>
      <c r="E39" s="59">
        <v>3185991.31</v>
      </c>
      <c r="F39" s="53">
        <f t="shared" si="15"/>
        <v>93.06128683722497</v>
      </c>
      <c r="G39" s="53">
        <f t="shared" si="16"/>
        <v>119.27563499642334</v>
      </c>
      <c r="H39" s="59"/>
      <c r="I39" s="59"/>
      <c r="J39" s="59"/>
      <c r="K39" s="6"/>
      <c r="L39" s="6"/>
      <c r="M39" s="42">
        <f t="shared" si="7"/>
        <v>2671116.62</v>
      </c>
      <c r="N39" s="42">
        <f t="shared" si="8"/>
        <v>3423541</v>
      </c>
      <c r="O39" s="42">
        <f t="shared" si="9"/>
        <v>3185991.31</v>
      </c>
      <c r="P39" s="37">
        <f t="shared" si="10"/>
        <v>93.06128683722497</v>
      </c>
      <c r="Q39" s="38">
        <f t="shared" si="11"/>
        <v>119.27563499642334</v>
      </c>
    </row>
    <row r="40" spans="1:17" s="30" customFormat="1" ht="33" customHeight="1">
      <c r="A40" s="14" t="s">
        <v>35</v>
      </c>
      <c r="B40" s="29" t="s">
        <v>4</v>
      </c>
      <c r="C40" s="58">
        <f>SUM(C41:C63)</f>
        <v>174283554.94000006</v>
      </c>
      <c r="D40" s="58">
        <f>SUM(D41:D63)</f>
        <v>18397044.62</v>
      </c>
      <c r="E40" s="58">
        <f>SUM(E41:E63)</f>
        <v>17688982.400000002</v>
      </c>
      <c r="F40" s="72">
        <f>E40/D40*100</f>
        <v>96.15121757529336</v>
      </c>
      <c r="G40" s="72">
        <f>E40/C40*100</f>
        <v>10.149541880810109</v>
      </c>
      <c r="H40" s="58">
        <f>SUM(H41:H63)</f>
        <v>614513.4099999999</v>
      </c>
      <c r="I40" s="58">
        <f>SUM(I41:I63)</f>
        <v>7010334.45</v>
      </c>
      <c r="J40" s="58">
        <f>SUM(J41:J63)</f>
        <v>6841893.569999999</v>
      </c>
      <c r="K40" s="36">
        <f>J40/I40*100</f>
        <v>97.59724901570137</v>
      </c>
      <c r="L40" s="36">
        <f>J40/H40*100</f>
        <v>1113.38393250035</v>
      </c>
      <c r="M40" s="42">
        <f t="shared" si="7"/>
        <v>174898068.35000005</v>
      </c>
      <c r="N40" s="42">
        <f t="shared" si="8"/>
        <v>25407379.07</v>
      </c>
      <c r="O40" s="42">
        <f t="shared" si="9"/>
        <v>24530875.970000003</v>
      </c>
      <c r="P40" s="37">
        <f t="shared" si="10"/>
        <v>96.55020261009551</v>
      </c>
      <c r="Q40" s="38">
        <f t="shared" si="11"/>
        <v>14.025812978625726</v>
      </c>
    </row>
    <row r="41" spans="1:17" s="1" customFormat="1" ht="19.5" customHeight="1">
      <c r="A41" s="31" t="s">
        <v>36</v>
      </c>
      <c r="B41" s="26"/>
      <c r="C41" s="60">
        <f>8758846.76+46267994.29+867616.75+64560935.22+33044185.71+1769277.06</f>
        <v>155268855.79</v>
      </c>
      <c r="D41" s="60"/>
      <c r="E41" s="60"/>
      <c r="F41" s="53"/>
      <c r="G41" s="53">
        <f>E41/C41*100</f>
        <v>0</v>
      </c>
      <c r="H41" s="60"/>
      <c r="I41" s="60"/>
      <c r="J41" s="60"/>
      <c r="K41" s="6"/>
      <c r="L41" s="6"/>
      <c r="M41" s="42">
        <f t="shared" si="7"/>
        <v>155268855.79</v>
      </c>
      <c r="N41" s="42">
        <f t="shared" si="8"/>
        <v>0</v>
      </c>
      <c r="O41" s="42">
        <f t="shared" si="9"/>
        <v>0</v>
      </c>
      <c r="P41" s="37" t="e">
        <f t="shared" si="10"/>
        <v>#DIV/0!</v>
      </c>
      <c r="Q41" s="38">
        <f t="shared" si="11"/>
        <v>0</v>
      </c>
    </row>
    <row r="42" spans="1:17" s="7" customFormat="1" ht="33.75" customHeight="1">
      <c r="A42" s="11" t="s">
        <v>101</v>
      </c>
      <c r="B42" s="27" t="s">
        <v>100</v>
      </c>
      <c r="C42" s="59">
        <v>24959.94</v>
      </c>
      <c r="D42" s="59">
        <v>53000</v>
      </c>
      <c r="E42" s="59">
        <v>5035.67</v>
      </c>
      <c r="F42" s="53">
        <f>E42/D42*100</f>
        <v>9.501264150943395</v>
      </c>
      <c r="G42" s="53">
        <f>E42/C42*100</f>
        <v>20.175008433513863</v>
      </c>
      <c r="H42" s="59"/>
      <c r="I42" s="59"/>
      <c r="J42" s="59"/>
      <c r="K42" s="6"/>
      <c r="L42" s="6"/>
      <c r="M42" s="42">
        <f t="shared" si="7"/>
        <v>24959.94</v>
      </c>
      <c r="N42" s="42">
        <f t="shared" si="8"/>
        <v>53000</v>
      </c>
      <c r="O42" s="42">
        <f t="shared" si="9"/>
        <v>5035.67</v>
      </c>
      <c r="P42" s="37">
        <f t="shared" si="10"/>
        <v>9.501264150943395</v>
      </c>
      <c r="Q42" s="38">
        <f t="shared" si="11"/>
        <v>20.175008433513863</v>
      </c>
    </row>
    <row r="43" spans="1:17" s="7" customFormat="1" ht="22.5" customHeight="1">
      <c r="A43" s="11" t="s">
        <v>37</v>
      </c>
      <c r="B43" s="27">
        <v>3032</v>
      </c>
      <c r="C43" s="59">
        <v>54414.22</v>
      </c>
      <c r="D43" s="59">
        <v>63000</v>
      </c>
      <c r="E43" s="59">
        <v>53816.89</v>
      </c>
      <c r="F43" s="53">
        <f>E43/D43*100</f>
        <v>85.42363492063491</v>
      </c>
      <c r="G43" s="53">
        <f>E43/C43*100</f>
        <v>98.9022538593772</v>
      </c>
      <c r="H43" s="59"/>
      <c r="I43" s="59"/>
      <c r="J43" s="59"/>
      <c r="K43" s="6"/>
      <c r="L43" s="6"/>
      <c r="M43" s="42">
        <f t="shared" si="7"/>
        <v>54414.22</v>
      </c>
      <c r="N43" s="42">
        <f t="shared" si="8"/>
        <v>63000</v>
      </c>
      <c r="O43" s="42">
        <f t="shared" si="9"/>
        <v>53816.89</v>
      </c>
      <c r="P43" s="37">
        <f t="shared" si="10"/>
        <v>85.42363492063491</v>
      </c>
      <c r="Q43" s="38"/>
    </row>
    <row r="44" spans="1:17" s="1" customFormat="1" ht="31.5" customHeight="1">
      <c r="A44" s="32" t="s">
        <v>38</v>
      </c>
      <c r="B44" s="25">
        <v>3033</v>
      </c>
      <c r="C44" s="61">
        <v>1000000</v>
      </c>
      <c r="D44" s="61">
        <v>1000000</v>
      </c>
      <c r="E44" s="61">
        <v>1000000</v>
      </c>
      <c r="F44" s="53">
        <f aca="true" t="shared" si="17" ref="F44:F63">E44/D44*100</f>
        <v>100</v>
      </c>
      <c r="G44" s="53">
        <f aca="true" t="shared" si="18" ref="G44:G63">E44/C44*100</f>
        <v>100</v>
      </c>
      <c r="H44" s="61"/>
      <c r="I44" s="61"/>
      <c r="J44" s="61"/>
      <c r="K44" s="6"/>
      <c r="L44" s="6"/>
      <c r="M44" s="42">
        <f t="shared" si="7"/>
        <v>1000000</v>
      </c>
      <c r="N44" s="42">
        <f t="shared" si="8"/>
        <v>1000000</v>
      </c>
      <c r="O44" s="42">
        <f t="shared" si="9"/>
        <v>1000000</v>
      </c>
      <c r="P44" s="37">
        <f t="shared" si="10"/>
        <v>100</v>
      </c>
      <c r="Q44" s="38">
        <f t="shared" si="11"/>
        <v>100</v>
      </c>
    </row>
    <row r="45" spans="1:17" s="1" customFormat="1" ht="31.5" customHeight="1">
      <c r="A45" s="32" t="s">
        <v>104</v>
      </c>
      <c r="B45" s="25" t="s">
        <v>102</v>
      </c>
      <c r="C45" s="61"/>
      <c r="D45" s="61">
        <v>200000</v>
      </c>
      <c r="E45" s="61">
        <v>55801.45</v>
      </c>
      <c r="F45" s="53">
        <f t="shared" si="17"/>
        <v>27.900724999999998</v>
      </c>
      <c r="G45" s="53"/>
      <c r="H45" s="61"/>
      <c r="I45" s="61"/>
      <c r="J45" s="61"/>
      <c r="K45" s="6"/>
      <c r="L45" s="6"/>
      <c r="M45" s="42">
        <f t="shared" si="7"/>
        <v>0</v>
      </c>
      <c r="N45" s="42">
        <f t="shared" si="8"/>
        <v>200000</v>
      </c>
      <c r="O45" s="42">
        <f t="shared" si="9"/>
        <v>55801.45</v>
      </c>
      <c r="P45" s="37">
        <f t="shared" si="10"/>
        <v>27.900724999999998</v>
      </c>
      <c r="Q45" s="38"/>
    </row>
    <row r="46" spans="1:17" s="1" customFormat="1" ht="31.5" customHeight="1">
      <c r="A46" s="32" t="s">
        <v>105</v>
      </c>
      <c r="B46" s="25" t="s">
        <v>103</v>
      </c>
      <c r="C46" s="61">
        <v>5808400</v>
      </c>
      <c r="D46" s="61">
        <v>2405233</v>
      </c>
      <c r="E46" s="61">
        <v>2405229.84</v>
      </c>
      <c r="F46" s="53">
        <f t="shared" si="17"/>
        <v>99.99986861979691</v>
      </c>
      <c r="G46" s="53">
        <f t="shared" si="18"/>
        <v>41.40950760966876</v>
      </c>
      <c r="H46" s="61"/>
      <c r="I46" s="61"/>
      <c r="J46" s="61"/>
      <c r="K46" s="6"/>
      <c r="L46" s="6"/>
      <c r="M46" s="42">
        <f t="shared" si="7"/>
        <v>5808400</v>
      </c>
      <c r="N46" s="42">
        <f t="shared" si="8"/>
        <v>2405233</v>
      </c>
      <c r="O46" s="42">
        <f t="shared" si="9"/>
        <v>2405229.84</v>
      </c>
      <c r="P46" s="37">
        <f t="shared" si="10"/>
        <v>99.99986861979691</v>
      </c>
      <c r="Q46" s="38">
        <f t="shared" si="11"/>
        <v>41.40950760966876</v>
      </c>
    </row>
    <row r="47" spans="1:17" s="1" customFormat="1" ht="31.5" customHeight="1">
      <c r="A47" s="32" t="s">
        <v>16</v>
      </c>
      <c r="B47" s="25" t="s">
        <v>15</v>
      </c>
      <c r="C47" s="61">
        <v>20226.05</v>
      </c>
      <c r="D47" s="61">
        <v>65362</v>
      </c>
      <c r="E47" s="61">
        <v>18426.75</v>
      </c>
      <c r="F47" s="53">
        <f t="shared" si="17"/>
        <v>28.191839295003213</v>
      </c>
      <c r="G47" s="53">
        <f t="shared" si="18"/>
        <v>91.10404651427244</v>
      </c>
      <c r="H47" s="61"/>
      <c r="I47" s="61"/>
      <c r="J47" s="61"/>
      <c r="K47" s="6"/>
      <c r="L47" s="6"/>
      <c r="M47" s="42">
        <f t="shared" si="7"/>
        <v>20226.05</v>
      </c>
      <c r="N47" s="42">
        <f t="shared" si="8"/>
        <v>65362</v>
      </c>
      <c r="O47" s="42">
        <f t="shared" si="9"/>
        <v>18426.75</v>
      </c>
      <c r="P47" s="37">
        <f t="shared" si="10"/>
        <v>28.191839295003213</v>
      </c>
      <c r="Q47" s="38">
        <f t="shared" si="11"/>
        <v>91.10404651427244</v>
      </c>
    </row>
    <row r="48" spans="1:17" s="1" customFormat="1" ht="31.5" customHeight="1">
      <c r="A48" s="32" t="s">
        <v>17</v>
      </c>
      <c r="B48" s="25" t="s">
        <v>18</v>
      </c>
      <c r="C48" s="61">
        <v>26257.52</v>
      </c>
      <c r="D48" s="61">
        <v>29460</v>
      </c>
      <c r="E48" s="61">
        <v>11436.24</v>
      </c>
      <c r="F48" s="53">
        <f t="shared" si="17"/>
        <v>38.81955193482688</v>
      </c>
      <c r="G48" s="53">
        <f t="shared" si="18"/>
        <v>43.554151344072096</v>
      </c>
      <c r="H48" s="61"/>
      <c r="I48" s="61"/>
      <c r="J48" s="61"/>
      <c r="K48" s="6"/>
      <c r="L48" s="6"/>
      <c r="M48" s="42">
        <f t="shared" si="7"/>
        <v>26257.52</v>
      </c>
      <c r="N48" s="42">
        <f t="shared" si="8"/>
        <v>29460</v>
      </c>
      <c r="O48" s="42">
        <f t="shared" si="9"/>
        <v>11436.24</v>
      </c>
      <c r="P48" s="37">
        <f t="shared" si="10"/>
        <v>38.81955193482688</v>
      </c>
      <c r="Q48" s="38">
        <f t="shared" si="11"/>
        <v>43.554151344072096</v>
      </c>
    </row>
    <row r="49" spans="1:17" s="7" customFormat="1" ht="47.25">
      <c r="A49" s="11" t="s">
        <v>39</v>
      </c>
      <c r="B49" s="27">
        <v>3104</v>
      </c>
      <c r="C49" s="59">
        <v>3070798.19</v>
      </c>
      <c r="D49" s="59">
        <v>3912841</v>
      </c>
      <c r="E49" s="59">
        <v>3897659.09</v>
      </c>
      <c r="F49" s="53">
        <f t="shared" si="17"/>
        <v>99.61199777859616</v>
      </c>
      <c r="G49" s="53">
        <f t="shared" si="18"/>
        <v>126.92657898173374</v>
      </c>
      <c r="H49" s="59">
        <v>25892.19</v>
      </c>
      <c r="I49" s="59">
        <v>144873.59</v>
      </c>
      <c r="J49" s="59">
        <v>141375.29</v>
      </c>
      <c r="K49" s="6">
        <f>J49/I49*100</f>
        <v>97.58527416901866</v>
      </c>
      <c r="L49" s="6">
        <f>J49/H49*100</f>
        <v>546.0151883637499</v>
      </c>
      <c r="M49" s="42">
        <f t="shared" si="7"/>
        <v>3096690.38</v>
      </c>
      <c r="N49" s="42">
        <f t="shared" si="8"/>
        <v>4057714.59</v>
      </c>
      <c r="O49" s="42">
        <f t="shared" si="9"/>
        <v>4039034.38</v>
      </c>
      <c r="P49" s="37">
        <f t="shared" si="10"/>
        <v>99.53963716309579</v>
      </c>
      <c r="Q49" s="38">
        <f t="shared" si="11"/>
        <v>130.43068193340014</v>
      </c>
    </row>
    <row r="50" spans="1:17" s="7" customFormat="1" ht="35.25" customHeight="1">
      <c r="A50" s="11" t="s">
        <v>40</v>
      </c>
      <c r="B50" s="27">
        <v>3105</v>
      </c>
      <c r="C50" s="59">
        <v>1857589.34</v>
      </c>
      <c r="D50" s="59">
        <v>2523483</v>
      </c>
      <c r="E50" s="59">
        <v>2441983.21</v>
      </c>
      <c r="F50" s="53">
        <f t="shared" si="17"/>
        <v>96.77034519352816</v>
      </c>
      <c r="G50" s="53">
        <f t="shared" si="18"/>
        <v>131.45979885952616</v>
      </c>
      <c r="H50" s="59">
        <v>563117.22</v>
      </c>
      <c r="I50" s="59">
        <v>736117.28</v>
      </c>
      <c r="J50" s="59">
        <v>572721.46</v>
      </c>
      <c r="K50" s="6">
        <f>J50/I50*100</f>
        <v>77.80301801908521</v>
      </c>
      <c r="L50" s="6">
        <f>J50/H50*100</f>
        <v>101.70554897966004</v>
      </c>
      <c r="M50" s="42">
        <f t="shared" si="7"/>
        <v>2420706.56</v>
      </c>
      <c r="N50" s="42">
        <f t="shared" si="8"/>
        <v>3259600.2800000003</v>
      </c>
      <c r="O50" s="42">
        <f t="shared" si="9"/>
        <v>3014704.67</v>
      </c>
      <c r="P50" s="37">
        <f t="shared" si="10"/>
        <v>92.48694352179892</v>
      </c>
      <c r="Q50" s="38">
        <f t="shared" si="11"/>
        <v>124.5382120995285</v>
      </c>
    </row>
    <row r="51" spans="1:17" s="7" customFormat="1" ht="64.5" customHeight="1">
      <c r="A51" s="11" t="s">
        <v>167</v>
      </c>
      <c r="B51" s="27" t="s">
        <v>168</v>
      </c>
      <c r="C51" s="59">
        <v>100000</v>
      </c>
      <c r="D51" s="59"/>
      <c r="E51" s="59"/>
      <c r="F51" s="53"/>
      <c r="G51" s="53">
        <f>E51/C51*100</f>
        <v>0</v>
      </c>
      <c r="H51" s="59"/>
      <c r="I51" s="59"/>
      <c r="J51" s="59"/>
      <c r="K51" s="6"/>
      <c r="L51" s="6"/>
      <c r="M51" s="42">
        <f>H51+C51</f>
        <v>100000</v>
      </c>
      <c r="N51" s="42">
        <f>I51+D51</f>
        <v>0</v>
      </c>
      <c r="O51" s="42">
        <f>J51+E51</f>
        <v>0</v>
      </c>
      <c r="P51" s="37"/>
      <c r="Q51" s="38">
        <f>O51/M51*100</f>
        <v>0</v>
      </c>
    </row>
    <row r="52" spans="1:17" s="7" customFormat="1" ht="35.25" customHeight="1">
      <c r="A52" s="11" t="s">
        <v>106</v>
      </c>
      <c r="B52" s="27" t="s">
        <v>14</v>
      </c>
      <c r="C52" s="59">
        <v>28980</v>
      </c>
      <c r="D52" s="59">
        <v>35000</v>
      </c>
      <c r="E52" s="59">
        <v>35000</v>
      </c>
      <c r="F52" s="53">
        <f t="shared" si="17"/>
        <v>100</v>
      </c>
      <c r="G52" s="53">
        <f t="shared" si="18"/>
        <v>120.77294685990339</v>
      </c>
      <c r="H52" s="59"/>
      <c r="I52" s="59"/>
      <c r="J52" s="59"/>
      <c r="K52" s="6"/>
      <c r="L52" s="6"/>
      <c r="M52" s="42">
        <f t="shared" si="7"/>
        <v>28980</v>
      </c>
      <c r="N52" s="42">
        <f t="shared" si="8"/>
        <v>35000</v>
      </c>
      <c r="O52" s="42">
        <f t="shared" si="9"/>
        <v>35000</v>
      </c>
      <c r="P52" s="37">
        <f t="shared" si="10"/>
        <v>100</v>
      </c>
      <c r="Q52" s="38">
        <f t="shared" si="11"/>
        <v>120.77294685990339</v>
      </c>
    </row>
    <row r="53" spans="1:17" s="7" customFormat="1" ht="32.25" customHeight="1">
      <c r="A53" s="11" t="s">
        <v>41</v>
      </c>
      <c r="B53" s="27">
        <v>3121</v>
      </c>
      <c r="C53" s="59">
        <v>449774.21</v>
      </c>
      <c r="D53" s="59">
        <v>531193</v>
      </c>
      <c r="E53" s="59">
        <v>523526.99</v>
      </c>
      <c r="F53" s="53">
        <f t="shared" si="17"/>
        <v>98.55683150945137</v>
      </c>
      <c r="G53" s="53">
        <f t="shared" si="18"/>
        <v>116.39773432096072</v>
      </c>
      <c r="H53" s="59"/>
      <c r="I53" s="59"/>
      <c r="J53" s="59"/>
      <c r="K53" s="6"/>
      <c r="L53" s="6"/>
      <c r="M53" s="42">
        <f t="shared" si="7"/>
        <v>449774.21</v>
      </c>
      <c r="N53" s="42">
        <f t="shared" si="8"/>
        <v>531193</v>
      </c>
      <c r="O53" s="42">
        <f t="shared" si="9"/>
        <v>523526.99</v>
      </c>
      <c r="P53" s="37">
        <f t="shared" si="10"/>
        <v>98.55683150945137</v>
      </c>
      <c r="Q53" s="38">
        <f t="shared" si="11"/>
        <v>116.39773432096072</v>
      </c>
    </row>
    <row r="54" spans="1:17" s="7" customFormat="1" ht="32.25" customHeight="1">
      <c r="A54" s="11" t="s">
        <v>107</v>
      </c>
      <c r="B54" s="27" t="s">
        <v>7</v>
      </c>
      <c r="C54" s="59">
        <v>9995.33</v>
      </c>
      <c r="D54" s="59">
        <v>10000</v>
      </c>
      <c r="E54" s="59">
        <v>9999.05</v>
      </c>
      <c r="F54" s="53">
        <f t="shared" si="17"/>
        <v>99.9905</v>
      </c>
      <c r="G54" s="53">
        <f t="shared" si="18"/>
        <v>100.0372173805167</v>
      </c>
      <c r="H54" s="59"/>
      <c r="I54" s="59"/>
      <c r="J54" s="59"/>
      <c r="K54" s="6"/>
      <c r="L54" s="6"/>
      <c r="M54" s="42">
        <f t="shared" si="7"/>
        <v>9995.33</v>
      </c>
      <c r="N54" s="42">
        <f t="shared" si="8"/>
        <v>10000</v>
      </c>
      <c r="O54" s="42">
        <f t="shared" si="9"/>
        <v>9999.05</v>
      </c>
      <c r="P54" s="37"/>
      <c r="Q54" s="38"/>
    </row>
    <row r="55" spans="1:17" s="7" customFormat="1" ht="55.5" customHeight="1">
      <c r="A55" s="33" t="s">
        <v>42</v>
      </c>
      <c r="B55" s="27">
        <v>3140</v>
      </c>
      <c r="C55" s="59">
        <v>2765569.83</v>
      </c>
      <c r="D55" s="59">
        <v>823715</v>
      </c>
      <c r="E55" s="59">
        <v>767855</v>
      </c>
      <c r="F55" s="53">
        <f t="shared" si="17"/>
        <v>93.21852825309725</v>
      </c>
      <c r="G55" s="53">
        <f t="shared" si="18"/>
        <v>27.764802453026473</v>
      </c>
      <c r="H55" s="59"/>
      <c r="I55" s="59"/>
      <c r="J55" s="59"/>
      <c r="K55" s="6"/>
      <c r="L55" s="6"/>
      <c r="M55" s="42">
        <f t="shared" si="7"/>
        <v>2765569.83</v>
      </c>
      <c r="N55" s="42">
        <f t="shared" si="8"/>
        <v>823715</v>
      </c>
      <c r="O55" s="42">
        <f t="shared" si="9"/>
        <v>767855</v>
      </c>
      <c r="P55" s="37">
        <f t="shared" si="10"/>
        <v>93.21852825309725</v>
      </c>
      <c r="Q55" s="38">
        <f t="shared" si="11"/>
        <v>27.764802453026473</v>
      </c>
    </row>
    <row r="56" spans="1:17" s="7" customFormat="1" ht="69.75" customHeight="1">
      <c r="A56" s="11" t="s">
        <v>108</v>
      </c>
      <c r="B56" s="27" t="s">
        <v>8</v>
      </c>
      <c r="C56" s="59">
        <v>696517.91</v>
      </c>
      <c r="D56" s="59">
        <v>361650</v>
      </c>
      <c r="E56" s="59">
        <v>343520</v>
      </c>
      <c r="F56" s="53">
        <f t="shared" si="17"/>
        <v>94.98686575418222</v>
      </c>
      <c r="G56" s="53">
        <f t="shared" si="18"/>
        <v>49.31962194626122</v>
      </c>
      <c r="H56" s="59"/>
      <c r="I56" s="59"/>
      <c r="J56" s="59"/>
      <c r="K56" s="6"/>
      <c r="L56" s="6"/>
      <c r="M56" s="42">
        <f t="shared" si="7"/>
        <v>696517.91</v>
      </c>
      <c r="N56" s="42">
        <f t="shared" si="8"/>
        <v>361650</v>
      </c>
      <c r="O56" s="42">
        <f t="shared" si="9"/>
        <v>343520</v>
      </c>
      <c r="P56" s="37">
        <f t="shared" si="10"/>
        <v>94.98686575418222</v>
      </c>
      <c r="Q56" s="38">
        <f t="shared" si="11"/>
        <v>49.31962194626122</v>
      </c>
    </row>
    <row r="57" spans="1:17" s="7" customFormat="1" ht="47.25">
      <c r="A57" s="11" t="s">
        <v>110</v>
      </c>
      <c r="B57" s="27" t="s">
        <v>109</v>
      </c>
      <c r="C57" s="59">
        <v>17258.05</v>
      </c>
      <c r="D57" s="59">
        <v>20459</v>
      </c>
      <c r="E57" s="59">
        <v>18109.69</v>
      </c>
      <c r="F57" s="53">
        <f t="shared" si="17"/>
        <v>88.51698518989197</v>
      </c>
      <c r="G57" s="53">
        <f t="shared" si="18"/>
        <v>104.93474059931451</v>
      </c>
      <c r="H57" s="59"/>
      <c r="I57" s="59"/>
      <c r="J57" s="59"/>
      <c r="K57" s="6"/>
      <c r="L57" s="6"/>
      <c r="M57" s="42">
        <f t="shared" si="7"/>
        <v>17258.05</v>
      </c>
      <c r="N57" s="42">
        <f t="shared" si="8"/>
        <v>20459</v>
      </c>
      <c r="O57" s="42">
        <f t="shared" si="9"/>
        <v>18109.69</v>
      </c>
      <c r="P57" s="37">
        <f t="shared" si="10"/>
        <v>88.51698518989197</v>
      </c>
      <c r="Q57" s="38">
        <f t="shared" si="11"/>
        <v>104.93474059931451</v>
      </c>
    </row>
    <row r="58" spans="1:17" s="7" customFormat="1" ht="15.75">
      <c r="A58" s="11" t="s">
        <v>111</v>
      </c>
      <c r="B58" s="27" t="s">
        <v>112</v>
      </c>
      <c r="C58" s="59"/>
      <c r="D58" s="59">
        <v>200</v>
      </c>
      <c r="E58" s="59"/>
      <c r="F58" s="53">
        <f>E58/D58*100</f>
        <v>0</v>
      </c>
      <c r="G58" s="53"/>
      <c r="H58" s="59"/>
      <c r="I58" s="59"/>
      <c r="J58" s="59"/>
      <c r="K58" s="6"/>
      <c r="L58" s="6"/>
      <c r="M58" s="42">
        <f t="shared" si="7"/>
        <v>0</v>
      </c>
      <c r="N58" s="42">
        <f t="shared" si="8"/>
        <v>200</v>
      </c>
      <c r="O58" s="42">
        <f t="shared" si="9"/>
        <v>0</v>
      </c>
      <c r="P58" s="37">
        <f t="shared" si="10"/>
        <v>0</v>
      </c>
      <c r="Q58" s="38"/>
    </row>
    <row r="59" spans="1:17" s="7" customFormat="1" ht="63">
      <c r="A59" s="11" t="s">
        <v>113</v>
      </c>
      <c r="B59" s="27" t="s">
        <v>9</v>
      </c>
      <c r="C59" s="59">
        <v>21922.74</v>
      </c>
      <c r="D59" s="59">
        <v>27398</v>
      </c>
      <c r="E59" s="59">
        <v>27398</v>
      </c>
      <c r="F59" s="53">
        <f>E59/D59*100</f>
        <v>100</v>
      </c>
      <c r="G59" s="53">
        <f>E59/C59*100</f>
        <v>124.97525400565803</v>
      </c>
      <c r="H59" s="59"/>
      <c r="I59" s="59"/>
      <c r="J59" s="59"/>
      <c r="K59" s="6"/>
      <c r="L59" s="6"/>
      <c r="M59" s="42">
        <f t="shared" si="7"/>
        <v>21922.74</v>
      </c>
      <c r="N59" s="42">
        <f t="shared" si="8"/>
        <v>27398</v>
      </c>
      <c r="O59" s="42">
        <f t="shared" si="9"/>
        <v>27398</v>
      </c>
      <c r="P59" s="37">
        <f t="shared" si="10"/>
        <v>100</v>
      </c>
      <c r="Q59" s="38">
        <f t="shared" si="11"/>
        <v>124.97525400565803</v>
      </c>
    </row>
    <row r="60" spans="1:17" s="7" customFormat="1" ht="31.5">
      <c r="A60" s="11" t="s">
        <v>114</v>
      </c>
      <c r="B60" s="27" t="s">
        <v>10</v>
      </c>
      <c r="C60" s="59">
        <v>666852.99</v>
      </c>
      <c r="D60" s="59">
        <v>641488</v>
      </c>
      <c r="E60" s="59">
        <v>570547.07</v>
      </c>
      <c r="F60" s="53">
        <f>E60/D60*100</f>
        <v>88.94119141745442</v>
      </c>
      <c r="G60" s="53">
        <f>E60/C60*100</f>
        <v>85.55814828092771</v>
      </c>
      <c r="H60" s="59"/>
      <c r="I60" s="59"/>
      <c r="J60" s="59"/>
      <c r="K60" s="6"/>
      <c r="L60" s="6"/>
      <c r="M60" s="42">
        <f t="shared" si="7"/>
        <v>666852.99</v>
      </c>
      <c r="N60" s="42">
        <f t="shared" si="8"/>
        <v>641488</v>
      </c>
      <c r="O60" s="42">
        <f t="shared" si="9"/>
        <v>570547.07</v>
      </c>
      <c r="P60" s="37">
        <f t="shared" si="10"/>
        <v>88.94119141745442</v>
      </c>
      <c r="Q60" s="38">
        <f t="shared" si="11"/>
        <v>85.55814828092771</v>
      </c>
    </row>
    <row r="61" spans="1:17" s="7" customFormat="1" ht="183" customHeight="1">
      <c r="A61" s="70" t="s">
        <v>184</v>
      </c>
      <c r="B61" s="27" t="s">
        <v>183</v>
      </c>
      <c r="C61" s="59"/>
      <c r="D61" s="59"/>
      <c r="E61" s="59"/>
      <c r="F61" s="53"/>
      <c r="G61" s="53"/>
      <c r="H61" s="59"/>
      <c r="I61" s="59">
        <v>5799664.84</v>
      </c>
      <c r="J61" s="59">
        <v>5798118.72</v>
      </c>
      <c r="K61" s="6"/>
      <c r="L61" s="6"/>
      <c r="M61" s="42">
        <f>H61+C61</f>
        <v>0</v>
      </c>
      <c r="N61" s="42">
        <f>I61+D61</f>
        <v>5799664.84</v>
      </c>
      <c r="O61" s="42">
        <f>J61+E61</f>
        <v>5798118.72</v>
      </c>
      <c r="P61" s="37">
        <f>O61/N61*100</f>
        <v>99.9733412181108</v>
      </c>
      <c r="Q61" s="38" t="e">
        <f>O61/M61*100</f>
        <v>#DIV/0!</v>
      </c>
    </row>
    <row r="62" spans="1:17" s="7" customFormat="1" ht="31.5">
      <c r="A62" s="11" t="s">
        <v>11</v>
      </c>
      <c r="B62" s="27" t="s">
        <v>12</v>
      </c>
      <c r="C62" s="59">
        <v>1727540.88</v>
      </c>
      <c r="D62" s="59">
        <v>2340732</v>
      </c>
      <c r="E62" s="59">
        <v>2328006.77</v>
      </c>
      <c r="F62" s="53">
        <f>E62/D62*100</f>
        <v>99.45635681487671</v>
      </c>
      <c r="G62" s="53">
        <f>E62/C62*100</f>
        <v>134.7584185677852</v>
      </c>
      <c r="H62" s="59">
        <v>10504</v>
      </c>
      <c r="I62" s="59">
        <v>329678.74</v>
      </c>
      <c r="J62" s="59">
        <v>329678.1</v>
      </c>
      <c r="K62" s="6">
        <f>J62/I62*100</f>
        <v>99.99980587161915</v>
      </c>
      <c r="L62" s="6">
        <f>J62/H62*100</f>
        <v>3138.5957730388423</v>
      </c>
      <c r="M62" s="42">
        <f t="shared" si="7"/>
        <v>1738044.88</v>
      </c>
      <c r="N62" s="42">
        <f t="shared" si="8"/>
        <v>2670410.74</v>
      </c>
      <c r="O62" s="42">
        <f t="shared" si="9"/>
        <v>2657684.87</v>
      </c>
      <c r="P62" s="37">
        <f t="shared" si="10"/>
        <v>99.52344896575723</v>
      </c>
      <c r="Q62" s="38">
        <f t="shared" si="11"/>
        <v>152.91232698202825</v>
      </c>
    </row>
    <row r="63" spans="1:17" s="7" customFormat="1" ht="15.75">
      <c r="A63" s="11" t="s">
        <v>43</v>
      </c>
      <c r="B63" s="27">
        <v>3242</v>
      </c>
      <c r="C63" s="59">
        <v>667641.95</v>
      </c>
      <c r="D63" s="59">
        <v>3352830.62</v>
      </c>
      <c r="E63" s="59">
        <v>3175630.69</v>
      </c>
      <c r="F63" s="53">
        <f t="shared" si="17"/>
        <v>94.71491554202044</v>
      </c>
      <c r="G63" s="53">
        <f t="shared" si="18"/>
        <v>475.6487650304179</v>
      </c>
      <c r="H63" s="59">
        <v>15000</v>
      </c>
      <c r="I63" s="59"/>
      <c r="J63" s="59"/>
      <c r="K63" s="6"/>
      <c r="L63" s="6"/>
      <c r="M63" s="42">
        <f t="shared" si="7"/>
        <v>682641.95</v>
      </c>
      <c r="N63" s="42">
        <f t="shared" si="8"/>
        <v>3352830.62</v>
      </c>
      <c r="O63" s="42">
        <f t="shared" si="9"/>
        <v>3175630.69</v>
      </c>
      <c r="P63" s="37">
        <f t="shared" si="10"/>
        <v>94.71491554202044</v>
      </c>
      <c r="Q63" s="38">
        <f t="shared" si="11"/>
        <v>465.19711980782904</v>
      </c>
    </row>
    <row r="64" spans="1:17" s="30" customFormat="1" ht="15.75">
      <c r="A64" s="14" t="s">
        <v>44</v>
      </c>
      <c r="B64" s="29" t="s">
        <v>5</v>
      </c>
      <c r="C64" s="58">
        <f>SUM(C65:C69)</f>
        <v>10718605.67</v>
      </c>
      <c r="D64" s="58">
        <f>SUM(D65:D69)</f>
        <v>11153806</v>
      </c>
      <c r="E64" s="58">
        <f>SUM(E65:E69)</f>
        <v>10894874.45</v>
      </c>
      <c r="F64" s="72">
        <f aca="true" t="shared" si="19" ref="F64:F80">E64/D64*100</f>
        <v>97.67853636686884</v>
      </c>
      <c r="G64" s="72">
        <f aca="true" t="shared" si="20" ref="G64:G80">E64/C64*100</f>
        <v>101.64451221947041</v>
      </c>
      <c r="H64" s="58">
        <f>SUM(H65:H69)</f>
        <v>1801957.1</v>
      </c>
      <c r="I64" s="58">
        <f>SUM(I65:I69)</f>
        <v>747609.62</v>
      </c>
      <c r="J64" s="58">
        <f>SUM(J65:J69)</f>
        <v>735136.65</v>
      </c>
      <c r="K64" s="36">
        <f>J64/I64*100</f>
        <v>98.33161991682236</v>
      </c>
      <c r="L64" s="36">
        <f>J64/H64*100</f>
        <v>40.79656779842317</v>
      </c>
      <c r="M64" s="42">
        <f t="shared" si="7"/>
        <v>12520562.77</v>
      </c>
      <c r="N64" s="42">
        <f t="shared" si="8"/>
        <v>11901415.62</v>
      </c>
      <c r="O64" s="42">
        <f t="shared" si="9"/>
        <v>11630011.1</v>
      </c>
      <c r="P64" s="37">
        <f t="shared" si="10"/>
        <v>97.71956102815273</v>
      </c>
      <c r="Q64" s="38">
        <f t="shared" si="11"/>
        <v>92.88728720618042</v>
      </c>
    </row>
    <row r="65" spans="1:17" s="1" customFormat="1" ht="15.75">
      <c r="A65" s="12" t="s">
        <v>120</v>
      </c>
      <c r="B65" s="25" t="s">
        <v>115</v>
      </c>
      <c r="C65" s="61">
        <v>5013693.64</v>
      </c>
      <c r="D65" s="61">
        <v>5347097</v>
      </c>
      <c r="E65" s="61">
        <v>5200062.33</v>
      </c>
      <c r="F65" s="53">
        <f t="shared" si="19"/>
        <v>97.25019632148062</v>
      </c>
      <c r="G65" s="53">
        <f t="shared" si="20"/>
        <v>103.71719341830388</v>
      </c>
      <c r="H65" s="61">
        <v>154259.84</v>
      </c>
      <c r="I65" s="61">
        <v>383991.48</v>
      </c>
      <c r="J65" s="61">
        <v>382013</v>
      </c>
      <c r="K65" s="6">
        <f>J65/I65*100</f>
        <v>99.48475940143256</v>
      </c>
      <c r="L65" s="6">
        <f>J65/H65*100</f>
        <v>247.64254909119578</v>
      </c>
      <c r="M65" s="42">
        <f t="shared" si="7"/>
        <v>5167953.4799999995</v>
      </c>
      <c r="N65" s="42">
        <f t="shared" si="8"/>
        <v>5731088.48</v>
      </c>
      <c r="O65" s="42">
        <f t="shared" si="9"/>
        <v>5582075.33</v>
      </c>
      <c r="P65" s="37">
        <f t="shared" si="10"/>
        <v>97.39991538221723</v>
      </c>
      <c r="Q65" s="38">
        <f t="shared" si="11"/>
        <v>108.01326582374733</v>
      </c>
    </row>
    <row r="66" spans="1:17" s="1" customFormat="1" ht="15.75">
      <c r="A66" s="12" t="s">
        <v>121</v>
      </c>
      <c r="B66" s="25" t="s">
        <v>116</v>
      </c>
      <c r="C66" s="61">
        <v>541970.9</v>
      </c>
      <c r="D66" s="61">
        <v>557128</v>
      </c>
      <c r="E66" s="61">
        <v>545456.26</v>
      </c>
      <c r="F66" s="53">
        <f t="shared" si="19"/>
        <v>97.90501644146407</v>
      </c>
      <c r="G66" s="53">
        <f t="shared" si="20"/>
        <v>100.64308987807277</v>
      </c>
      <c r="H66" s="61">
        <v>267841.98</v>
      </c>
      <c r="I66" s="61">
        <v>493.49</v>
      </c>
      <c r="J66" s="61"/>
      <c r="K66" s="6">
        <f>J66/I66*100</f>
        <v>0</v>
      </c>
      <c r="L66" s="6">
        <f>J66/H66*100</f>
        <v>0</v>
      </c>
      <c r="M66" s="42">
        <f t="shared" si="7"/>
        <v>809812.88</v>
      </c>
      <c r="N66" s="42">
        <f t="shared" si="8"/>
        <v>557621.49</v>
      </c>
      <c r="O66" s="42">
        <f t="shared" si="9"/>
        <v>545456.26</v>
      </c>
      <c r="P66" s="37">
        <f t="shared" si="10"/>
        <v>97.81837138306847</v>
      </c>
      <c r="Q66" s="38">
        <f t="shared" si="11"/>
        <v>67.35583904271812</v>
      </c>
    </row>
    <row r="67" spans="1:17" s="1" customFormat="1" ht="31.5">
      <c r="A67" s="12" t="s">
        <v>122</v>
      </c>
      <c r="B67" s="25" t="s">
        <v>117</v>
      </c>
      <c r="C67" s="61">
        <v>787486.81</v>
      </c>
      <c r="D67" s="61">
        <v>912910</v>
      </c>
      <c r="E67" s="61">
        <v>821516.94</v>
      </c>
      <c r="F67" s="53">
        <f t="shared" si="19"/>
        <v>89.98882036564393</v>
      </c>
      <c r="G67" s="53">
        <f t="shared" si="20"/>
        <v>104.32135872853539</v>
      </c>
      <c r="H67" s="61"/>
      <c r="I67" s="61">
        <v>13344</v>
      </c>
      <c r="J67" s="61">
        <v>13344</v>
      </c>
      <c r="K67" s="6"/>
      <c r="L67" s="6"/>
      <c r="M67" s="42">
        <f t="shared" si="7"/>
        <v>787486.81</v>
      </c>
      <c r="N67" s="42">
        <f t="shared" si="8"/>
        <v>926254</v>
      </c>
      <c r="O67" s="42">
        <f t="shared" si="9"/>
        <v>834860.94</v>
      </c>
      <c r="P67" s="37">
        <f t="shared" si="10"/>
        <v>90.13304557929034</v>
      </c>
      <c r="Q67" s="38">
        <f t="shared" si="11"/>
        <v>106.01586330061832</v>
      </c>
    </row>
    <row r="68" spans="1:17" s="1" customFormat="1" ht="31.5">
      <c r="A68" s="12" t="s">
        <v>123</v>
      </c>
      <c r="B68" s="25" t="s">
        <v>118</v>
      </c>
      <c r="C68" s="61">
        <v>4337657.32</v>
      </c>
      <c r="D68" s="61">
        <v>4336671</v>
      </c>
      <c r="E68" s="61">
        <v>4327838.92</v>
      </c>
      <c r="F68" s="53">
        <f t="shared" si="19"/>
        <v>99.79633963471059</v>
      </c>
      <c r="G68" s="53">
        <f t="shared" si="20"/>
        <v>99.77364740283356</v>
      </c>
      <c r="H68" s="61">
        <v>1379855.28</v>
      </c>
      <c r="I68" s="61">
        <v>349500</v>
      </c>
      <c r="J68" s="61">
        <v>339499</v>
      </c>
      <c r="K68" s="6">
        <f>J68/I68*100</f>
        <v>97.1384835479256</v>
      </c>
      <c r="L68" s="6">
        <f>J68/H68*100</f>
        <v>24.603957017869295</v>
      </c>
      <c r="M68" s="42">
        <f t="shared" si="7"/>
        <v>5717512.600000001</v>
      </c>
      <c r="N68" s="42">
        <f t="shared" si="8"/>
        <v>4686171</v>
      </c>
      <c r="O68" s="42">
        <f t="shared" si="9"/>
        <v>4667337.92</v>
      </c>
      <c r="P68" s="37">
        <f t="shared" si="10"/>
        <v>99.59811368385832</v>
      </c>
      <c r="Q68" s="38">
        <f t="shared" si="11"/>
        <v>81.63231542331887</v>
      </c>
    </row>
    <row r="69" spans="1:17" s="1" customFormat="1" ht="15.75">
      <c r="A69" s="12" t="s">
        <v>124</v>
      </c>
      <c r="B69" s="25" t="s">
        <v>119</v>
      </c>
      <c r="C69" s="61">
        <v>37797</v>
      </c>
      <c r="D69" s="61"/>
      <c r="E69" s="61"/>
      <c r="F69" s="53"/>
      <c r="G69" s="53">
        <f t="shared" si="20"/>
        <v>0</v>
      </c>
      <c r="H69" s="61"/>
      <c r="I69" s="61">
        <v>280.65</v>
      </c>
      <c r="J69" s="61">
        <v>280.65</v>
      </c>
      <c r="K69" s="6">
        <f>J69/I69*100</f>
        <v>100</v>
      </c>
      <c r="L69" s="6"/>
      <c r="M69" s="42">
        <f t="shared" si="7"/>
        <v>37797</v>
      </c>
      <c r="N69" s="42">
        <f t="shared" si="8"/>
        <v>280.65</v>
      </c>
      <c r="O69" s="42">
        <f t="shared" si="9"/>
        <v>280.65</v>
      </c>
      <c r="P69" s="37">
        <f t="shared" si="10"/>
        <v>100</v>
      </c>
      <c r="Q69" s="38">
        <f t="shared" si="11"/>
        <v>0.7425192475593301</v>
      </c>
    </row>
    <row r="70" spans="1:17" s="30" customFormat="1" ht="15.75">
      <c r="A70" s="14" t="s">
        <v>45</v>
      </c>
      <c r="B70" s="29">
        <v>5000</v>
      </c>
      <c r="C70" s="58">
        <f>SUM(C71:C75)</f>
        <v>5052268.97</v>
      </c>
      <c r="D70" s="58">
        <f>SUM(D71:D75)</f>
        <v>7555254</v>
      </c>
      <c r="E70" s="58">
        <f>SUM(E71:E75)</f>
        <v>7406586.159999999</v>
      </c>
      <c r="F70" s="72">
        <f t="shared" si="19"/>
        <v>98.03225887574393</v>
      </c>
      <c r="G70" s="72">
        <f t="shared" si="20"/>
        <v>146.5992053071553</v>
      </c>
      <c r="H70" s="58">
        <f>SUM(H71:H75)</f>
        <v>1011494.38</v>
      </c>
      <c r="I70" s="58">
        <f>SUM(I71:I75)</f>
        <v>10877.62</v>
      </c>
      <c r="J70" s="58">
        <f>SUM(J71:J75)</f>
        <v>0</v>
      </c>
      <c r="K70" s="36">
        <f>J70/I70*100</f>
        <v>0</v>
      </c>
      <c r="L70" s="36">
        <f>J70/H70*100</f>
        <v>0</v>
      </c>
      <c r="M70" s="42">
        <f t="shared" si="7"/>
        <v>6063763.35</v>
      </c>
      <c r="N70" s="42">
        <f t="shared" si="8"/>
        <v>7566131.62</v>
      </c>
      <c r="O70" s="42">
        <f t="shared" si="9"/>
        <v>7406586.159999999</v>
      </c>
      <c r="P70" s="37">
        <f t="shared" si="10"/>
        <v>97.89132058477195</v>
      </c>
      <c r="Q70" s="38">
        <f t="shared" si="11"/>
        <v>122.14503984559357</v>
      </c>
    </row>
    <row r="71" spans="1:17" s="7" customFormat="1" ht="31.5">
      <c r="A71" s="11" t="s">
        <v>125</v>
      </c>
      <c r="B71" s="27" t="s">
        <v>126</v>
      </c>
      <c r="C71" s="59">
        <v>64090.22</v>
      </c>
      <c r="D71" s="59">
        <v>115833</v>
      </c>
      <c r="E71" s="59">
        <v>76160</v>
      </c>
      <c r="F71" s="53">
        <f t="shared" si="19"/>
        <v>65.74982949591221</v>
      </c>
      <c r="G71" s="53">
        <f t="shared" si="20"/>
        <v>118.8324833336506</v>
      </c>
      <c r="H71" s="59"/>
      <c r="I71" s="59"/>
      <c r="J71" s="59"/>
      <c r="K71" s="6"/>
      <c r="L71" s="6"/>
      <c r="M71" s="42">
        <f t="shared" si="7"/>
        <v>64090.22</v>
      </c>
      <c r="N71" s="42">
        <f t="shared" si="8"/>
        <v>115833</v>
      </c>
      <c r="O71" s="42">
        <f t="shared" si="9"/>
        <v>76160</v>
      </c>
      <c r="P71" s="37">
        <f t="shared" si="10"/>
        <v>65.74982949591221</v>
      </c>
      <c r="Q71" s="38">
        <f t="shared" si="11"/>
        <v>118.8324833336506</v>
      </c>
    </row>
    <row r="72" spans="1:17" s="7" customFormat="1" ht="31.5">
      <c r="A72" s="11" t="s">
        <v>128</v>
      </c>
      <c r="B72" s="27" t="s">
        <v>127</v>
      </c>
      <c r="C72" s="59">
        <v>22824</v>
      </c>
      <c r="D72" s="59">
        <v>46965</v>
      </c>
      <c r="E72" s="59">
        <v>30205</v>
      </c>
      <c r="F72" s="53">
        <f t="shared" si="19"/>
        <v>64.31385073991271</v>
      </c>
      <c r="G72" s="53">
        <f t="shared" si="20"/>
        <v>132.33876621100595</v>
      </c>
      <c r="H72" s="59"/>
      <c r="I72" s="59"/>
      <c r="J72" s="59"/>
      <c r="K72" s="6"/>
      <c r="L72" s="6"/>
      <c r="M72" s="42">
        <f aca="true" t="shared" si="21" ref="M72:M80">H72+C72</f>
        <v>22824</v>
      </c>
      <c r="N72" s="42">
        <f aca="true" t="shared" si="22" ref="N72:N80">I72+D72</f>
        <v>46965</v>
      </c>
      <c r="O72" s="42">
        <f aca="true" t="shared" si="23" ref="O72:O80">J72+E72</f>
        <v>30205</v>
      </c>
      <c r="P72" s="37">
        <f aca="true" t="shared" si="24" ref="P72:P80">O72/N72*100</f>
        <v>64.31385073991271</v>
      </c>
      <c r="Q72" s="38">
        <f aca="true" t="shared" si="25" ref="Q72:Q80">O72/M72*100</f>
        <v>132.33876621100595</v>
      </c>
    </row>
    <row r="73" spans="1:17" s="7" customFormat="1" ht="31.5">
      <c r="A73" s="11" t="s">
        <v>46</v>
      </c>
      <c r="B73" s="27">
        <v>5031</v>
      </c>
      <c r="C73" s="59">
        <v>3544861.69</v>
      </c>
      <c r="D73" s="59">
        <v>5291054</v>
      </c>
      <c r="E73" s="59">
        <v>5228535.58</v>
      </c>
      <c r="F73" s="53">
        <f t="shared" si="19"/>
        <v>98.81841273969232</v>
      </c>
      <c r="G73" s="53">
        <f t="shared" si="20"/>
        <v>147.49618002726646</v>
      </c>
      <c r="H73" s="59">
        <v>1011494.38</v>
      </c>
      <c r="I73" s="59">
        <v>10877.62</v>
      </c>
      <c r="J73" s="59"/>
      <c r="K73" s="6">
        <f aca="true" t="shared" si="26" ref="K73:K80">J73/I73*100</f>
        <v>0</v>
      </c>
      <c r="L73" s="6">
        <f aca="true" t="shared" si="27" ref="L73:L80">J73/H73*100</f>
        <v>0</v>
      </c>
      <c r="M73" s="42">
        <f t="shared" si="21"/>
        <v>4556356.07</v>
      </c>
      <c r="N73" s="42">
        <f t="shared" si="22"/>
        <v>5301931.62</v>
      </c>
      <c r="O73" s="42">
        <f t="shared" si="23"/>
        <v>5228535.58</v>
      </c>
      <c r="P73" s="37">
        <f t="shared" si="24"/>
        <v>98.61567358350804</v>
      </c>
      <c r="Q73" s="38">
        <f t="shared" si="25"/>
        <v>114.7525676148484</v>
      </c>
    </row>
    <row r="74" spans="1:17" s="7" customFormat="1" ht="15.75">
      <c r="A74" s="11" t="s">
        <v>131</v>
      </c>
      <c r="B74" s="27" t="s">
        <v>129</v>
      </c>
      <c r="C74" s="59">
        <v>1174900</v>
      </c>
      <c r="D74" s="59">
        <v>1834000</v>
      </c>
      <c r="E74" s="59">
        <v>1829644.27</v>
      </c>
      <c r="F74" s="53">
        <f t="shared" si="19"/>
        <v>99.76250109051254</v>
      </c>
      <c r="G74" s="53">
        <f t="shared" si="20"/>
        <v>155.72765937526597</v>
      </c>
      <c r="H74" s="59"/>
      <c r="I74" s="59"/>
      <c r="J74" s="59"/>
      <c r="K74" s="6"/>
      <c r="L74" s="6"/>
      <c r="M74" s="42">
        <f t="shared" si="21"/>
        <v>1174900</v>
      </c>
      <c r="N74" s="42">
        <f t="shared" si="22"/>
        <v>1834000</v>
      </c>
      <c r="O74" s="42">
        <f t="shared" si="23"/>
        <v>1829644.27</v>
      </c>
      <c r="P74" s="37">
        <f t="shared" si="24"/>
        <v>99.76250109051254</v>
      </c>
      <c r="Q74" s="38">
        <f t="shared" si="25"/>
        <v>155.72765937526597</v>
      </c>
    </row>
    <row r="75" spans="1:17" s="7" customFormat="1" ht="47.25">
      <c r="A75" s="11" t="s">
        <v>132</v>
      </c>
      <c r="B75" s="27" t="s">
        <v>130</v>
      </c>
      <c r="C75" s="59">
        <v>245593.06</v>
      </c>
      <c r="D75" s="59">
        <v>267402</v>
      </c>
      <c r="E75" s="59">
        <v>242041.31</v>
      </c>
      <c r="F75" s="53">
        <f t="shared" si="19"/>
        <v>90.51589367319616</v>
      </c>
      <c r="G75" s="53">
        <f t="shared" si="20"/>
        <v>98.5538068543142</v>
      </c>
      <c r="H75" s="59"/>
      <c r="I75" s="59"/>
      <c r="J75" s="59"/>
      <c r="K75" s="6"/>
      <c r="L75" s="6"/>
      <c r="M75" s="42">
        <f t="shared" si="21"/>
        <v>245593.06</v>
      </c>
      <c r="N75" s="42">
        <f t="shared" si="22"/>
        <v>267402</v>
      </c>
      <c r="O75" s="42">
        <f t="shared" si="23"/>
        <v>242041.31</v>
      </c>
      <c r="P75" s="37">
        <f t="shared" si="24"/>
        <v>90.51589367319616</v>
      </c>
      <c r="Q75" s="38">
        <f t="shared" si="25"/>
        <v>98.5538068543142</v>
      </c>
    </row>
    <row r="76" spans="1:17" s="30" customFormat="1" ht="15.75">
      <c r="A76" s="14" t="s">
        <v>47</v>
      </c>
      <c r="B76" s="29" t="s">
        <v>6</v>
      </c>
      <c r="C76" s="58">
        <f>SUM(C77:C83)</f>
        <v>21118711.87</v>
      </c>
      <c r="D76" s="58">
        <f>SUM(D77:D83)</f>
        <v>26489594.46</v>
      </c>
      <c r="E76" s="58">
        <f>SUM(E77:E83)</f>
        <v>25650198.87</v>
      </c>
      <c r="F76" s="72">
        <f t="shared" si="19"/>
        <v>96.83122521461206</v>
      </c>
      <c r="G76" s="72">
        <f t="shared" si="20"/>
        <v>121.4572130530232</v>
      </c>
      <c r="H76" s="58">
        <f>SUM(H77:H83)</f>
        <v>21861813.669999998</v>
      </c>
      <c r="I76" s="58">
        <f>SUM(I77:I83)</f>
        <v>1011940.62</v>
      </c>
      <c r="J76" s="58">
        <f>SUM(J77:J83)</f>
        <v>913902.72</v>
      </c>
      <c r="K76" s="36">
        <f t="shared" si="26"/>
        <v>90.31189201595643</v>
      </c>
      <c r="L76" s="36">
        <f t="shared" si="27"/>
        <v>4.180360942578649</v>
      </c>
      <c r="M76" s="42">
        <f t="shared" si="21"/>
        <v>42980525.54</v>
      </c>
      <c r="N76" s="42">
        <f t="shared" si="22"/>
        <v>27501535.080000002</v>
      </c>
      <c r="O76" s="42">
        <f t="shared" si="23"/>
        <v>26564101.59</v>
      </c>
      <c r="P76" s="37">
        <f t="shared" si="24"/>
        <v>96.59134122050614</v>
      </c>
      <c r="Q76" s="38">
        <f t="shared" si="25"/>
        <v>61.80497156852587</v>
      </c>
    </row>
    <row r="77" spans="1:17" s="7" customFormat="1" ht="31.5">
      <c r="A77" s="11" t="s">
        <v>48</v>
      </c>
      <c r="B77" s="27">
        <v>6012</v>
      </c>
      <c r="C77" s="59">
        <v>61851.35</v>
      </c>
      <c r="D77" s="59">
        <v>101000</v>
      </c>
      <c r="E77" s="59">
        <v>62127.14</v>
      </c>
      <c r="F77" s="53">
        <f t="shared" si="19"/>
        <v>61.5120198019802</v>
      </c>
      <c r="G77" s="53"/>
      <c r="H77" s="59"/>
      <c r="I77" s="59"/>
      <c r="J77" s="59"/>
      <c r="K77" s="6" t="e">
        <f t="shared" si="26"/>
        <v>#DIV/0!</v>
      </c>
      <c r="L77" s="6"/>
      <c r="M77" s="42">
        <f t="shared" si="21"/>
        <v>61851.35</v>
      </c>
      <c r="N77" s="42">
        <f t="shared" si="22"/>
        <v>101000</v>
      </c>
      <c r="O77" s="42">
        <f t="shared" si="23"/>
        <v>62127.14</v>
      </c>
      <c r="P77" s="37">
        <f t="shared" si="24"/>
        <v>61.5120198019802</v>
      </c>
      <c r="Q77" s="38"/>
    </row>
    <row r="78" spans="1:17" s="7" customFormat="1" ht="15.75">
      <c r="A78" s="11" t="s">
        <v>134</v>
      </c>
      <c r="B78" s="27" t="s">
        <v>133</v>
      </c>
      <c r="C78" s="59"/>
      <c r="D78" s="59"/>
      <c r="E78" s="59"/>
      <c r="F78" s="53"/>
      <c r="G78" s="53"/>
      <c r="H78" s="59">
        <v>12749488.84</v>
      </c>
      <c r="I78" s="59"/>
      <c r="J78" s="59"/>
      <c r="K78" s="6"/>
      <c r="L78" s="6">
        <f t="shared" si="27"/>
        <v>0</v>
      </c>
      <c r="M78" s="42">
        <f t="shared" si="21"/>
        <v>12749488.84</v>
      </c>
      <c r="N78" s="42">
        <f t="shared" si="22"/>
        <v>0</v>
      </c>
      <c r="O78" s="42">
        <f t="shared" si="23"/>
        <v>0</v>
      </c>
      <c r="P78" s="37"/>
      <c r="Q78" s="38">
        <f t="shared" si="25"/>
        <v>0</v>
      </c>
    </row>
    <row r="79" spans="1:17" s="7" customFormat="1" ht="47.25">
      <c r="A79" s="11" t="s">
        <v>136</v>
      </c>
      <c r="B79" s="27" t="s">
        <v>135</v>
      </c>
      <c r="C79" s="59">
        <v>18528789.84</v>
      </c>
      <c r="D79" s="59">
        <v>22847669.46</v>
      </c>
      <c r="E79" s="59">
        <v>22748590.45</v>
      </c>
      <c r="F79" s="53">
        <f t="shared" si="19"/>
        <v>99.56634960001736</v>
      </c>
      <c r="G79" s="53">
        <f t="shared" si="20"/>
        <v>122.77429150224523</v>
      </c>
      <c r="H79" s="59">
        <v>3348954.04</v>
      </c>
      <c r="I79" s="59">
        <v>255200</v>
      </c>
      <c r="J79" s="59">
        <v>250023</v>
      </c>
      <c r="K79" s="6">
        <f t="shared" si="26"/>
        <v>97.97139498432603</v>
      </c>
      <c r="L79" s="6">
        <f t="shared" si="27"/>
        <v>7.4657041277281895</v>
      </c>
      <c r="M79" s="42">
        <f t="shared" si="21"/>
        <v>21877743.88</v>
      </c>
      <c r="N79" s="42">
        <f t="shared" si="22"/>
        <v>23102869.46</v>
      </c>
      <c r="O79" s="42">
        <f t="shared" si="23"/>
        <v>22998613.45</v>
      </c>
      <c r="P79" s="37">
        <f t="shared" si="24"/>
        <v>99.54873133754874</v>
      </c>
      <c r="Q79" s="38">
        <f t="shared" si="25"/>
        <v>105.12333253441489</v>
      </c>
    </row>
    <row r="80" spans="1:17" s="7" customFormat="1" ht="15.75">
      <c r="A80" s="11" t="s">
        <v>49</v>
      </c>
      <c r="B80" s="27">
        <v>6030</v>
      </c>
      <c r="C80" s="59">
        <v>2484962.92</v>
      </c>
      <c r="D80" s="59">
        <v>3480925</v>
      </c>
      <c r="E80" s="59">
        <v>2824585.12</v>
      </c>
      <c r="F80" s="53">
        <f t="shared" si="19"/>
        <v>81.14467045397417</v>
      </c>
      <c r="G80" s="53">
        <f t="shared" si="20"/>
        <v>113.66709326994706</v>
      </c>
      <c r="H80" s="59">
        <v>2655502.25</v>
      </c>
      <c r="I80" s="59">
        <v>756740.62</v>
      </c>
      <c r="J80" s="59">
        <v>663879.72</v>
      </c>
      <c r="K80" s="6">
        <f t="shared" si="26"/>
        <v>87.72883369205158</v>
      </c>
      <c r="L80" s="6">
        <f t="shared" si="27"/>
        <v>25.000156561720104</v>
      </c>
      <c r="M80" s="42">
        <f t="shared" si="21"/>
        <v>5140465.17</v>
      </c>
      <c r="N80" s="42">
        <f t="shared" si="22"/>
        <v>4237665.62</v>
      </c>
      <c r="O80" s="42">
        <f t="shared" si="23"/>
        <v>3488464.84</v>
      </c>
      <c r="P80" s="37">
        <f t="shared" si="24"/>
        <v>82.32043659924257</v>
      </c>
      <c r="Q80" s="38">
        <f t="shared" si="25"/>
        <v>67.8628241731672</v>
      </c>
    </row>
    <row r="81" spans="1:17" s="7" customFormat="1" ht="31.5">
      <c r="A81" s="11" t="s">
        <v>139</v>
      </c>
      <c r="B81" s="27" t="s">
        <v>137</v>
      </c>
      <c r="C81" s="59">
        <v>43107.76</v>
      </c>
      <c r="D81" s="59">
        <v>60000</v>
      </c>
      <c r="E81" s="59">
        <v>14896.16</v>
      </c>
      <c r="F81" s="53">
        <f>E81/D81*100</f>
        <v>24.826933333333333</v>
      </c>
      <c r="G81" s="53">
        <f>E81/C81*100</f>
        <v>34.55563453076662</v>
      </c>
      <c r="H81" s="59"/>
      <c r="I81" s="59"/>
      <c r="J81" s="59"/>
      <c r="K81" s="6"/>
      <c r="L81" s="6"/>
      <c r="M81" s="42">
        <f aca="true" t="shared" si="28" ref="M81:O83">H81+C81</f>
        <v>43107.76</v>
      </c>
      <c r="N81" s="42">
        <f t="shared" si="28"/>
        <v>60000</v>
      </c>
      <c r="O81" s="42">
        <f t="shared" si="28"/>
        <v>14896.16</v>
      </c>
      <c r="P81" s="37">
        <f>O81/N81*100</f>
        <v>24.826933333333333</v>
      </c>
      <c r="Q81" s="38">
        <f>O81/M81*100</f>
        <v>34.55563453076662</v>
      </c>
    </row>
    <row r="82" spans="1:17" s="7" customFormat="1" ht="75.75" customHeight="1">
      <c r="A82" s="11" t="s">
        <v>186</v>
      </c>
      <c r="B82" s="27" t="s">
        <v>185</v>
      </c>
      <c r="C82" s="59"/>
      <c r="D82" s="59"/>
      <c r="E82" s="59"/>
      <c r="F82" s="53" t="e">
        <f>E82/D82*100</f>
        <v>#DIV/0!</v>
      </c>
      <c r="G82" s="53" t="e">
        <f>E82/C82*100</f>
        <v>#DIV/0!</v>
      </c>
      <c r="H82" s="59">
        <v>2314956</v>
      </c>
      <c r="I82" s="59"/>
      <c r="J82" s="59"/>
      <c r="K82" s="6"/>
      <c r="L82" s="6"/>
      <c r="M82" s="42">
        <f>H82+C82</f>
        <v>2314956</v>
      </c>
      <c r="N82" s="42">
        <f>I82+D82</f>
        <v>0</v>
      </c>
      <c r="O82" s="42">
        <f>J82+E82</f>
        <v>0</v>
      </c>
      <c r="P82" s="37" t="e">
        <f>O82/N82*100</f>
        <v>#DIV/0!</v>
      </c>
      <c r="Q82" s="38">
        <f>O82/M82*100</f>
        <v>0</v>
      </c>
    </row>
    <row r="83" spans="1:17" s="7" customFormat="1" ht="15.75">
      <c r="A83" s="11" t="s">
        <v>140</v>
      </c>
      <c r="B83" s="27" t="s">
        <v>138</v>
      </c>
      <c r="C83" s="59"/>
      <c r="D83" s="59"/>
      <c r="E83" s="59"/>
      <c r="F83" s="53"/>
      <c r="G83" s="53"/>
      <c r="H83" s="59">
        <v>792912.54</v>
      </c>
      <c r="I83" s="59"/>
      <c r="J83" s="59"/>
      <c r="K83" s="6"/>
      <c r="L83" s="6">
        <f>J83/H83*100</f>
        <v>0</v>
      </c>
      <c r="M83" s="42">
        <f t="shared" si="28"/>
        <v>792912.54</v>
      </c>
      <c r="N83" s="42">
        <f t="shared" si="28"/>
        <v>0</v>
      </c>
      <c r="O83" s="42">
        <f t="shared" si="28"/>
        <v>0</v>
      </c>
      <c r="P83" s="37"/>
      <c r="Q83" s="38">
        <f>O83/M83*100</f>
        <v>0</v>
      </c>
    </row>
    <row r="84" spans="1:17" s="30" customFormat="1" ht="15.75">
      <c r="A84" s="14" t="s">
        <v>51</v>
      </c>
      <c r="B84" s="29">
        <v>7000</v>
      </c>
      <c r="C84" s="52">
        <f>SUM(C85:C96)</f>
        <v>10710414.76</v>
      </c>
      <c r="D84" s="52">
        <f>SUM(D85:D96)</f>
        <v>10047298</v>
      </c>
      <c r="E84" s="52">
        <f>SUM(E85:E96)</f>
        <v>9960631.66</v>
      </c>
      <c r="F84" s="72">
        <f>E84/D84*100</f>
        <v>99.13741644768574</v>
      </c>
      <c r="G84" s="72">
        <f>E84/C84*100</f>
        <v>92.9994951941525</v>
      </c>
      <c r="H84" s="52">
        <f>SUM(H85:H96)</f>
        <v>8021740.4399999995</v>
      </c>
      <c r="I84" s="52">
        <f>SUM(I85:I96)</f>
        <v>32833021</v>
      </c>
      <c r="J84" s="52">
        <f>SUM(J85:J96)</f>
        <v>24031377.95</v>
      </c>
      <c r="K84" s="36">
        <f>J84/I84*100</f>
        <v>73.19271032050325</v>
      </c>
      <c r="L84" s="36">
        <f>J84/H84*100</f>
        <v>299.5781043994986</v>
      </c>
      <c r="M84" s="41">
        <f>SUM(M85:M96)</f>
        <v>18732155.2</v>
      </c>
      <c r="N84" s="52">
        <f>SUM(N85:N96)</f>
        <v>42880319</v>
      </c>
      <c r="O84" s="52">
        <f>SUM(O85:O96)</f>
        <v>33992009.61</v>
      </c>
      <c r="P84" s="37">
        <f>O84/N84*100</f>
        <v>79.27182073902014</v>
      </c>
      <c r="Q84" s="38">
        <f>O84/M84*100</f>
        <v>181.4634207707184</v>
      </c>
    </row>
    <row r="85" spans="1:17" s="30" customFormat="1" ht="15.75">
      <c r="A85" s="11" t="s">
        <v>182</v>
      </c>
      <c r="B85" s="27" t="s">
        <v>181</v>
      </c>
      <c r="C85" s="59"/>
      <c r="D85" s="59"/>
      <c r="E85" s="59"/>
      <c r="F85" s="53"/>
      <c r="G85" s="53"/>
      <c r="H85" s="59"/>
      <c r="I85" s="59"/>
      <c r="J85" s="59"/>
      <c r="K85" s="51"/>
      <c r="L85" s="51"/>
      <c r="M85" s="42">
        <f aca="true" t="shared" si="29" ref="M85:M91">H85+C85</f>
        <v>0</v>
      </c>
      <c r="N85" s="42">
        <f aca="true" t="shared" si="30" ref="N85:N91">I85+D85</f>
        <v>0</v>
      </c>
      <c r="O85" s="42">
        <f aca="true" t="shared" si="31" ref="O85:O91">J85+E85</f>
        <v>0</v>
      </c>
      <c r="P85" s="37" t="e">
        <f aca="true" t="shared" si="32" ref="P85:P91">O85/N85*100</f>
        <v>#DIV/0!</v>
      </c>
      <c r="Q85" s="38" t="e">
        <f aca="true" t="shared" si="33" ref="Q85:Q91">O85/M85*100</f>
        <v>#DIV/0!</v>
      </c>
    </row>
    <row r="86" spans="1:17" s="7" customFormat="1" ht="15.75">
      <c r="A86" s="12" t="s">
        <v>161</v>
      </c>
      <c r="B86" s="25" t="s">
        <v>155</v>
      </c>
      <c r="C86" s="59"/>
      <c r="D86" s="59"/>
      <c r="E86" s="59"/>
      <c r="F86" s="53"/>
      <c r="G86" s="53"/>
      <c r="H86" s="59"/>
      <c r="I86" s="59">
        <v>1327494</v>
      </c>
      <c r="J86" s="59">
        <v>1079570.58</v>
      </c>
      <c r="K86" s="6">
        <f aca="true" t="shared" si="34" ref="K86:K91">J86/I86*100</f>
        <v>81.32395174667457</v>
      </c>
      <c r="L86" s="6"/>
      <c r="M86" s="42">
        <f t="shared" si="29"/>
        <v>0</v>
      </c>
      <c r="N86" s="42">
        <f t="shared" si="30"/>
        <v>1327494</v>
      </c>
      <c r="O86" s="42">
        <f t="shared" si="31"/>
        <v>1079570.58</v>
      </c>
      <c r="P86" s="37">
        <f t="shared" si="32"/>
        <v>81.32395174667457</v>
      </c>
      <c r="Q86" s="38" t="e">
        <f t="shared" si="33"/>
        <v>#DIV/0!</v>
      </c>
    </row>
    <row r="87" spans="1:17" s="7" customFormat="1" ht="15.75">
      <c r="A87" s="12" t="s">
        <v>162</v>
      </c>
      <c r="B87" s="25" t="s">
        <v>156</v>
      </c>
      <c r="C87" s="59"/>
      <c r="D87" s="59"/>
      <c r="E87" s="59"/>
      <c r="F87" s="53"/>
      <c r="G87" s="53"/>
      <c r="H87" s="59"/>
      <c r="I87" s="59">
        <v>4370418</v>
      </c>
      <c r="J87" s="59">
        <v>3194904.52</v>
      </c>
      <c r="K87" s="6">
        <f t="shared" si="34"/>
        <v>73.10295079326508</v>
      </c>
      <c r="L87" s="6"/>
      <c r="M87" s="42">
        <f t="shared" si="29"/>
        <v>0</v>
      </c>
      <c r="N87" s="42">
        <f t="shared" si="30"/>
        <v>4370418</v>
      </c>
      <c r="O87" s="42">
        <f t="shared" si="31"/>
        <v>3194904.52</v>
      </c>
      <c r="P87" s="37">
        <f t="shared" si="32"/>
        <v>73.10295079326508</v>
      </c>
      <c r="Q87" s="38" t="e">
        <f t="shared" si="33"/>
        <v>#DIV/0!</v>
      </c>
    </row>
    <row r="88" spans="1:17" s="7" customFormat="1" ht="15.75">
      <c r="A88" s="12" t="s">
        <v>163</v>
      </c>
      <c r="B88" s="25" t="s">
        <v>157</v>
      </c>
      <c r="C88" s="59"/>
      <c r="D88" s="59"/>
      <c r="E88" s="59"/>
      <c r="F88" s="53"/>
      <c r="G88" s="53"/>
      <c r="H88" s="59"/>
      <c r="I88" s="59">
        <v>12115631</v>
      </c>
      <c r="J88" s="59">
        <v>9735455.99</v>
      </c>
      <c r="K88" s="6">
        <f t="shared" si="34"/>
        <v>80.35451054922356</v>
      </c>
      <c r="L88" s="6"/>
      <c r="M88" s="42">
        <f t="shared" si="29"/>
        <v>0</v>
      </c>
      <c r="N88" s="42">
        <f t="shared" si="30"/>
        <v>12115631</v>
      </c>
      <c r="O88" s="42">
        <f t="shared" si="31"/>
        <v>9735455.99</v>
      </c>
      <c r="P88" s="37">
        <f t="shared" si="32"/>
        <v>80.35451054922356</v>
      </c>
      <c r="Q88" s="38" t="e">
        <f t="shared" si="33"/>
        <v>#DIV/0!</v>
      </c>
    </row>
    <row r="89" spans="1:17" s="7" customFormat="1" ht="15.75">
      <c r="A89" s="12" t="s">
        <v>164</v>
      </c>
      <c r="B89" s="25" t="s">
        <v>158</v>
      </c>
      <c r="C89" s="59"/>
      <c r="D89" s="59"/>
      <c r="E89" s="59"/>
      <c r="F89" s="53"/>
      <c r="G89" s="53"/>
      <c r="H89" s="59"/>
      <c r="I89" s="59">
        <v>6679676</v>
      </c>
      <c r="J89" s="59">
        <v>4910893.38</v>
      </c>
      <c r="K89" s="6">
        <f t="shared" si="34"/>
        <v>73.5199339009856</v>
      </c>
      <c r="L89" s="6"/>
      <c r="M89" s="42">
        <f t="shared" si="29"/>
        <v>0</v>
      </c>
      <c r="N89" s="42">
        <f t="shared" si="30"/>
        <v>6679676</v>
      </c>
      <c r="O89" s="42">
        <f t="shared" si="31"/>
        <v>4910893.38</v>
      </c>
      <c r="P89" s="37">
        <f t="shared" si="32"/>
        <v>73.5199339009856</v>
      </c>
      <c r="Q89" s="38" t="e">
        <f t="shared" si="33"/>
        <v>#DIV/0!</v>
      </c>
    </row>
    <row r="90" spans="1:17" s="7" customFormat="1" ht="15.75">
      <c r="A90" s="12" t="s">
        <v>165</v>
      </c>
      <c r="B90" s="25" t="s">
        <v>159</v>
      </c>
      <c r="C90" s="59"/>
      <c r="D90" s="59"/>
      <c r="E90" s="59"/>
      <c r="F90" s="53"/>
      <c r="G90" s="53"/>
      <c r="H90" s="59">
        <v>352730.07</v>
      </c>
      <c r="I90" s="59">
        <v>1029632</v>
      </c>
      <c r="J90" s="59">
        <v>894176.48</v>
      </c>
      <c r="K90" s="6">
        <f t="shared" si="34"/>
        <v>86.84427834410741</v>
      </c>
      <c r="L90" s="6"/>
      <c r="M90" s="42">
        <f t="shared" si="29"/>
        <v>352730.07</v>
      </c>
      <c r="N90" s="42">
        <f t="shared" si="30"/>
        <v>1029632</v>
      </c>
      <c r="O90" s="42">
        <f t="shared" si="31"/>
        <v>894176.48</v>
      </c>
      <c r="P90" s="37">
        <f t="shared" si="32"/>
        <v>86.84427834410741</v>
      </c>
      <c r="Q90" s="38">
        <f t="shared" si="33"/>
        <v>253.5016308646439</v>
      </c>
    </row>
    <row r="91" spans="1:17" s="7" customFormat="1" ht="31.5">
      <c r="A91" s="12" t="s">
        <v>166</v>
      </c>
      <c r="B91" s="25" t="s">
        <v>160</v>
      </c>
      <c r="C91" s="59"/>
      <c r="D91" s="59"/>
      <c r="E91" s="59"/>
      <c r="F91" s="53"/>
      <c r="G91" s="53"/>
      <c r="H91" s="59">
        <v>49401</v>
      </c>
      <c r="I91" s="59">
        <v>150000</v>
      </c>
      <c r="J91" s="59">
        <v>14667.43</v>
      </c>
      <c r="K91" s="6">
        <f t="shared" si="34"/>
        <v>9.778286666666666</v>
      </c>
      <c r="L91" s="6">
        <f aca="true" t="shared" si="35" ref="L91:L97">J91/H91*100</f>
        <v>29.690552822817352</v>
      </c>
      <c r="M91" s="42">
        <f t="shared" si="29"/>
        <v>49401</v>
      </c>
      <c r="N91" s="42">
        <f t="shared" si="30"/>
        <v>150000</v>
      </c>
      <c r="O91" s="42">
        <f t="shared" si="31"/>
        <v>14667.43</v>
      </c>
      <c r="P91" s="37">
        <f t="shared" si="32"/>
        <v>9.778286666666666</v>
      </c>
      <c r="Q91" s="38">
        <f t="shared" si="33"/>
        <v>29.690552822817352</v>
      </c>
    </row>
    <row r="92" spans="1:17" s="7" customFormat="1" ht="78.75">
      <c r="A92" s="12" t="s">
        <v>170</v>
      </c>
      <c r="B92" s="25" t="s">
        <v>188</v>
      </c>
      <c r="C92" s="59"/>
      <c r="D92" s="59"/>
      <c r="E92" s="59"/>
      <c r="F92" s="53"/>
      <c r="G92" s="53"/>
      <c r="H92" s="59">
        <v>694638.07</v>
      </c>
      <c r="I92" s="59"/>
      <c r="J92" s="59"/>
      <c r="K92" s="6"/>
      <c r="L92" s="6"/>
      <c r="M92" s="42">
        <f>H92+C92</f>
        <v>694638.07</v>
      </c>
      <c r="N92" s="42">
        <f>I92+D92</f>
        <v>0</v>
      </c>
      <c r="O92" s="42">
        <f>J92+E92</f>
        <v>0</v>
      </c>
      <c r="P92" s="37" t="e">
        <f>O92/N92*100</f>
        <v>#DIV/0!</v>
      </c>
      <c r="Q92" s="38">
        <f>O92/M92*100</f>
        <v>0</v>
      </c>
    </row>
    <row r="93" spans="1:17" s="7" customFormat="1" ht="31.5">
      <c r="A93" s="12" t="s">
        <v>143</v>
      </c>
      <c r="B93" s="25" t="s">
        <v>141</v>
      </c>
      <c r="C93" s="59"/>
      <c r="D93" s="59">
        <v>35470</v>
      </c>
      <c r="E93" s="59">
        <v>23267.83</v>
      </c>
      <c r="F93" s="53">
        <f>E93/D93*100</f>
        <v>65.59861855088808</v>
      </c>
      <c r="G93" s="53"/>
      <c r="H93" s="59">
        <v>187651.76</v>
      </c>
      <c r="I93" s="59">
        <v>5174762</v>
      </c>
      <c r="J93" s="59">
        <v>2384709.87</v>
      </c>
      <c r="K93" s="6">
        <f>J93/I93*100</f>
        <v>46.08346953927543</v>
      </c>
      <c r="L93" s="6">
        <f t="shared" si="35"/>
        <v>1270.8166819218748</v>
      </c>
      <c r="M93" s="42">
        <f aca="true" t="shared" si="36" ref="M93:O95">H93+C93</f>
        <v>187651.76</v>
      </c>
      <c r="N93" s="42">
        <f t="shared" si="36"/>
        <v>5210232</v>
      </c>
      <c r="O93" s="42">
        <f t="shared" si="36"/>
        <v>2407977.7</v>
      </c>
      <c r="P93" s="37">
        <f>O93/N93*100</f>
        <v>46.21632395639964</v>
      </c>
      <c r="Q93" s="38">
        <f>O93/M93*100</f>
        <v>1283.216155286793</v>
      </c>
    </row>
    <row r="94" spans="1:17" s="7" customFormat="1" ht="31.5">
      <c r="A94" s="12" t="s">
        <v>144</v>
      </c>
      <c r="B94" s="25" t="s">
        <v>142</v>
      </c>
      <c r="C94" s="59">
        <v>24000</v>
      </c>
      <c r="D94" s="59">
        <v>24000</v>
      </c>
      <c r="E94" s="59">
        <v>24000</v>
      </c>
      <c r="F94" s="53">
        <f>E94/D94*100</f>
        <v>100</v>
      </c>
      <c r="G94" s="53">
        <f>E94/C94*100</f>
        <v>100</v>
      </c>
      <c r="H94" s="59">
        <v>4186382.78</v>
      </c>
      <c r="I94" s="59">
        <v>174535</v>
      </c>
      <c r="J94" s="59">
        <v>168684.56</v>
      </c>
      <c r="K94" s="6">
        <f>J94/I94*100</f>
        <v>96.64798464491363</v>
      </c>
      <c r="L94" s="6">
        <f t="shared" si="35"/>
        <v>4.029363029245022</v>
      </c>
      <c r="M94" s="42">
        <f t="shared" si="36"/>
        <v>4210382.779999999</v>
      </c>
      <c r="N94" s="42">
        <f t="shared" si="36"/>
        <v>198535</v>
      </c>
      <c r="O94" s="42">
        <f t="shared" si="36"/>
        <v>192684.56</v>
      </c>
      <c r="P94" s="37">
        <f>O94/N94*100</f>
        <v>97.05319465081723</v>
      </c>
      <c r="Q94" s="38">
        <f>O94/M94*100</f>
        <v>4.576414308819684</v>
      </c>
    </row>
    <row r="95" spans="1:17" s="1" customFormat="1" ht="33.75" customHeight="1">
      <c r="A95" s="12" t="s">
        <v>50</v>
      </c>
      <c r="B95" s="25">
        <v>7461</v>
      </c>
      <c r="C95" s="61">
        <v>10686414.76</v>
      </c>
      <c r="D95" s="61">
        <v>9987828</v>
      </c>
      <c r="E95" s="61">
        <v>9913363.83</v>
      </c>
      <c r="F95" s="53">
        <f>E95/D95*100</f>
        <v>99.2544508175351</v>
      </c>
      <c r="G95" s="53">
        <f>E95/C95*100</f>
        <v>92.7660403665635</v>
      </c>
      <c r="H95" s="59">
        <v>2521676.76</v>
      </c>
      <c r="I95" s="59">
        <v>1810873</v>
      </c>
      <c r="J95" s="59">
        <v>1648315.14</v>
      </c>
      <c r="K95" s="6">
        <f>J95/I95*100</f>
        <v>91.02323244092766</v>
      </c>
      <c r="L95" s="6">
        <f t="shared" si="35"/>
        <v>65.36583776899305</v>
      </c>
      <c r="M95" s="42">
        <f t="shared" si="36"/>
        <v>13208091.52</v>
      </c>
      <c r="N95" s="42">
        <f t="shared" si="36"/>
        <v>11798701</v>
      </c>
      <c r="O95" s="42">
        <f t="shared" si="36"/>
        <v>11561678.97</v>
      </c>
      <c r="P95" s="37">
        <f>O95/N95*100</f>
        <v>97.99111758150326</v>
      </c>
      <c r="Q95" s="38">
        <f>O95/M95*100</f>
        <v>87.53481873208584</v>
      </c>
    </row>
    <row r="96" spans="1:17" s="1" customFormat="1" ht="86.25" customHeight="1">
      <c r="A96" s="12" t="s">
        <v>170</v>
      </c>
      <c r="B96" s="25" t="s">
        <v>169</v>
      </c>
      <c r="C96" s="61"/>
      <c r="D96" s="61"/>
      <c r="E96" s="61"/>
      <c r="F96" s="53"/>
      <c r="G96" s="53"/>
      <c r="H96" s="59">
        <v>29260</v>
      </c>
      <c r="I96" s="59"/>
      <c r="J96" s="59"/>
      <c r="K96" s="6"/>
      <c r="L96" s="6">
        <f t="shared" si="35"/>
        <v>0</v>
      </c>
      <c r="M96" s="42">
        <f aca="true" t="shared" si="37" ref="M96:M103">H96+C96</f>
        <v>29260</v>
      </c>
      <c r="N96" s="42">
        <f aca="true" t="shared" si="38" ref="N96:N103">I96+D96</f>
        <v>0</v>
      </c>
      <c r="O96" s="42">
        <f aca="true" t="shared" si="39" ref="O96:O103">J96+E96</f>
        <v>0</v>
      </c>
      <c r="P96" s="37"/>
      <c r="Q96" s="38">
        <f aca="true" t="shared" si="40" ref="Q96:Q103">O96/M96*100</f>
        <v>0</v>
      </c>
    </row>
    <row r="97" spans="1:17" s="30" customFormat="1" ht="18.75" customHeight="1">
      <c r="A97" s="14" t="s">
        <v>146</v>
      </c>
      <c r="B97" s="29" t="s">
        <v>145</v>
      </c>
      <c r="C97" s="58">
        <f>C100+C101+C99+C98</f>
        <v>99882</v>
      </c>
      <c r="D97" s="58">
        <f>D100+D101+D99+D98</f>
        <v>20000</v>
      </c>
      <c r="E97" s="58">
        <f>E100+E101+E99+E98</f>
        <v>0</v>
      </c>
      <c r="F97" s="72">
        <f>E97/D97*100</f>
        <v>0</v>
      </c>
      <c r="G97" s="72">
        <f>E97/C97*100</f>
        <v>0</v>
      </c>
      <c r="H97" s="58">
        <f>H100+H101+H99+H98</f>
        <v>208492.18</v>
      </c>
      <c r="I97" s="58">
        <f>I100+I101+I99+I98</f>
        <v>12439810.87</v>
      </c>
      <c r="J97" s="58">
        <f>J100+J101+J99+J98</f>
        <v>12321209.870000001</v>
      </c>
      <c r="K97" s="36">
        <f>J97/I97*100</f>
        <v>99.04660126074731</v>
      </c>
      <c r="L97" s="36">
        <f t="shared" si="35"/>
        <v>5909.6748232955315</v>
      </c>
      <c r="M97" s="42">
        <f t="shared" si="37"/>
        <v>308374.18</v>
      </c>
      <c r="N97" s="42">
        <f t="shared" si="38"/>
        <v>12459810.87</v>
      </c>
      <c r="O97" s="42">
        <f t="shared" si="39"/>
        <v>12321209.870000001</v>
      </c>
      <c r="P97" s="37">
        <f aca="true" t="shared" si="41" ref="P97:P103">O97/N97*100</f>
        <v>98.88761553890265</v>
      </c>
      <c r="Q97" s="38">
        <f t="shared" si="40"/>
        <v>3995.538754249789</v>
      </c>
    </row>
    <row r="98" spans="1:17" s="7" customFormat="1" ht="30" customHeight="1">
      <c r="A98" s="11" t="s">
        <v>173</v>
      </c>
      <c r="B98" s="27" t="s">
        <v>174</v>
      </c>
      <c r="C98" s="61">
        <v>99882</v>
      </c>
      <c r="D98" s="61"/>
      <c r="E98" s="61"/>
      <c r="F98" s="53" t="e">
        <f>E98/D98*100</f>
        <v>#DIV/0!</v>
      </c>
      <c r="G98" s="53">
        <f>E98/C98*100</f>
        <v>0</v>
      </c>
      <c r="H98" s="61"/>
      <c r="I98" s="61"/>
      <c r="J98" s="61"/>
      <c r="K98" s="6"/>
      <c r="L98" s="6"/>
      <c r="M98" s="42">
        <f t="shared" si="37"/>
        <v>99882</v>
      </c>
      <c r="N98" s="42">
        <f t="shared" si="38"/>
        <v>0</v>
      </c>
      <c r="O98" s="42">
        <f t="shared" si="39"/>
        <v>0</v>
      </c>
      <c r="P98" s="37" t="e">
        <f t="shared" si="41"/>
        <v>#DIV/0!</v>
      </c>
      <c r="Q98" s="38">
        <f t="shared" si="40"/>
        <v>0</v>
      </c>
    </row>
    <row r="99" spans="1:17" s="7" customFormat="1" ht="18.75" customHeight="1">
      <c r="A99" s="12" t="s">
        <v>154</v>
      </c>
      <c r="B99" s="25" t="s">
        <v>153</v>
      </c>
      <c r="C99" s="61"/>
      <c r="D99" s="61">
        <v>20000</v>
      </c>
      <c r="E99" s="61"/>
      <c r="F99" s="53">
        <f>E99/D99*100</f>
        <v>0</v>
      </c>
      <c r="G99" s="53"/>
      <c r="H99" s="61"/>
      <c r="I99" s="61"/>
      <c r="J99" s="61"/>
      <c r="K99" s="6"/>
      <c r="L99" s="6"/>
      <c r="M99" s="42">
        <f t="shared" si="37"/>
        <v>0</v>
      </c>
      <c r="N99" s="42">
        <f t="shared" si="38"/>
        <v>20000</v>
      </c>
      <c r="O99" s="42">
        <f t="shared" si="39"/>
        <v>0</v>
      </c>
      <c r="P99" s="37">
        <f t="shared" si="41"/>
        <v>0</v>
      </c>
      <c r="Q99" s="38"/>
    </row>
    <row r="100" spans="1:17" s="1" customFormat="1" ht="36.75" customHeight="1">
      <c r="A100" s="12" t="s">
        <v>149</v>
      </c>
      <c r="B100" s="25" t="s">
        <v>147</v>
      </c>
      <c r="C100" s="61"/>
      <c r="D100" s="61"/>
      <c r="E100" s="61"/>
      <c r="F100" s="53"/>
      <c r="G100" s="53"/>
      <c r="H100" s="59">
        <v>77984.72</v>
      </c>
      <c r="I100" s="59">
        <v>79900</v>
      </c>
      <c r="J100" s="59">
        <v>70363.41</v>
      </c>
      <c r="K100" s="6">
        <f>J100/I100*100</f>
        <v>88.06434292866084</v>
      </c>
      <c r="L100" s="6">
        <f>J100/H100*100</f>
        <v>90.22717527228411</v>
      </c>
      <c r="M100" s="42">
        <f t="shared" si="37"/>
        <v>77984.72</v>
      </c>
      <c r="N100" s="42">
        <f t="shared" si="38"/>
        <v>79900</v>
      </c>
      <c r="O100" s="42">
        <f t="shared" si="39"/>
        <v>70363.41</v>
      </c>
      <c r="P100" s="37">
        <f t="shared" si="41"/>
        <v>88.06434292866084</v>
      </c>
      <c r="Q100" s="38">
        <f t="shared" si="40"/>
        <v>90.22717527228411</v>
      </c>
    </row>
    <row r="101" spans="1:17" s="1" customFormat="1" ht="18.75" customHeight="1">
      <c r="A101" s="12" t="s">
        <v>150</v>
      </c>
      <c r="B101" s="25" t="s">
        <v>148</v>
      </c>
      <c r="C101" s="61"/>
      <c r="D101" s="61"/>
      <c r="E101" s="61"/>
      <c r="F101" s="53"/>
      <c r="G101" s="53"/>
      <c r="H101" s="59">
        <v>130507.46</v>
      </c>
      <c r="I101" s="59">
        <v>12359910.87</v>
      </c>
      <c r="J101" s="59">
        <v>12250846.46</v>
      </c>
      <c r="K101" s="6">
        <f>J101/I101*100</f>
        <v>99.11759549767693</v>
      </c>
      <c r="L101" s="6"/>
      <c r="M101" s="42">
        <f t="shared" si="37"/>
        <v>130507.46</v>
      </c>
      <c r="N101" s="42">
        <f t="shared" si="38"/>
        <v>12359910.87</v>
      </c>
      <c r="O101" s="42">
        <f t="shared" si="39"/>
        <v>12250846.46</v>
      </c>
      <c r="P101" s="37">
        <f t="shared" si="41"/>
        <v>99.11759549767693</v>
      </c>
      <c r="Q101" s="38"/>
    </row>
    <row r="102" spans="1:17" s="1" customFormat="1" ht="15.75">
      <c r="A102" s="12" t="s">
        <v>13</v>
      </c>
      <c r="B102" s="25">
        <v>9770</v>
      </c>
      <c r="C102" s="61">
        <v>2775619.67</v>
      </c>
      <c r="D102" s="61">
        <v>2361460.07</v>
      </c>
      <c r="E102" s="61">
        <v>2102669.96</v>
      </c>
      <c r="F102" s="53">
        <f>E102/D102*100</f>
        <v>89.04109735804256</v>
      </c>
      <c r="G102" s="53">
        <f>E102/C102*100</f>
        <v>75.75497402351237</v>
      </c>
      <c r="H102" s="61">
        <v>789187.01</v>
      </c>
      <c r="I102" s="61">
        <v>115200</v>
      </c>
      <c r="J102" s="61">
        <v>115199</v>
      </c>
      <c r="K102" s="6"/>
      <c r="L102" s="6"/>
      <c r="M102" s="42">
        <f t="shared" si="37"/>
        <v>3564806.6799999997</v>
      </c>
      <c r="N102" s="42">
        <f t="shared" si="38"/>
        <v>2476660.07</v>
      </c>
      <c r="O102" s="42">
        <f t="shared" si="39"/>
        <v>2217868.96</v>
      </c>
      <c r="P102" s="37">
        <f t="shared" si="41"/>
        <v>89.55080218174632</v>
      </c>
      <c r="Q102" s="38">
        <f t="shared" si="40"/>
        <v>62.21568682652941</v>
      </c>
    </row>
    <row r="103" spans="1:17" s="1" customFormat="1" ht="31.5">
      <c r="A103" s="12" t="s">
        <v>172</v>
      </c>
      <c r="B103" s="25" t="s">
        <v>171</v>
      </c>
      <c r="C103" s="61"/>
      <c r="D103" s="61"/>
      <c r="E103" s="61"/>
      <c r="F103" s="53"/>
      <c r="G103" s="53"/>
      <c r="H103" s="61">
        <v>732000</v>
      </c>
      <c r="I103" s="61">
        <v>969900</v>
      </c>
      <c r="J103" s="61">
        <v>519967.78</v>
      </c>
      <c r="K103" s="6">
        <f>J103/I103*100</f>
        <v>53.61045262398185</v>
      </c>
      <c r="L103" s="6">
        <f>J103/H103*100</f>
        <v>71.03384972677595</v>
      </c>
      <c r="M103" s="42">
        <f t="shared" si="37"/>
        <v>732000</v>
      </c>
      <c r="N103" s="42">
        <f t="shared" si="38"/>
        <v>969900</v>
      </c>
      <c r="O103" s="42">
        <f t="shared" si="39"/>
        <v>519967.78</v>
      </c>
      <c r="P103" s="37">
        <f t="shared" si="41"/>
        <v>53.61045262398185</v>
      </c>
      <c r="Q103" s="38">
        <f t="shared" si="40"/>
        <v>71.03384972677595</v>
      </c>
    </row>
    <row r="104" spans="1:19" s="1" customFormat="1" ht="15.75">
      <c r="A104" s="5" t="s">
        <v>52</v>
      </c>
      <c r="B104" s="28"/>
      <c r="C104" s="52">
        <f>C11+C15+C28+C40+C64+C70+C76+C84+C97+C102+C103</f>
        <v>489208893.1100001</v>
      </c>
      <c r="D104" s="52">
        <f>D11+D15+D28+D40+D64+D70+D76+D84+D97+D102+D103</f>
        <v>339022417.34</v>
      </c>
      <c r="E104" s="52">
        <f>E11+E15+E28+E40+E64+E70+E76+E84+E97+E102+E103</f>
        <v>326811935.19000006</v>
      </c>
      <c r="F104" s="72">
        <f>E104/D104*100</f>
        <v>96.39832603230062</v>
      </c>
      <c r="G104" s="72">
        <f>E104/C104*100</f>
        <v>66.80416889243169</v>
      </c>
      <c r="H104" s="52">
        <f>H11+H15+H28+H40+H64+H70+H76+H84+H97+H102+H103</f>
        <v>81090012.47000001</v>
      </c>
      <c r="I104" s="52">
        <f>I11+I15+I28+I40+I64+I70+I76+I84+I97+I102+I103</f>
        <v>67194331.13</v>
      </c>
      <c r="J104" s="52">
        <f>J11+J15+J28+J40+J64+J70+J76+J84+J97+J102+J103</f>
        <v>56466439.04000001</v>
      </c>
      <c r="K104" s="38">
        <f>J104/I104*100</f>
        <v>84.0345280478425</v>
      </c>
      <c r="L104" s="38">
        <f>J104/H104*100</f>
        <v>69.63427100333753</v>
      </c>
      <c r="M104" s="41">
        <f>M11+M15+M28+M40+M64+M70+M76+M84+M97+M102+M103</f>
        <v>570298905.5799999</v>
      </c>
      <c r="N104" s="41">
        <f>N11+N15+N28+N40+N64+N70+N76+N84+N97+N102+N103</f>
        <v>406216748.47</v>
      </c>
      <c r="O104" s="45">
        <f>O11+O15+O28+O40+O64+O70+O76+O84+O97+O102+O103</f>
        <v>383278374.23</v>
      </c>
      <c r="P104" s="37">
        <f>O104/N104*100</f>
        <v>94.35316876362275</v>
      </c>
      <c r="Q104" s="38">
        <f>O104/M104*100</f>
        <v>67.20657719660218</v>
      </c>
      <c r="R104" s="39"/>
      <c r="S104" s="39"/>
    </row>
    <row r="105" spans="1:17" s="9" customFormat="1" ht="28.5" customHeight="1">
      <c r="A105" s="95" t="s">
        <v>53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s="7" customFormat="1" ht="15.75">
      <c r="A106" s="34" t="s">
        <v>54</v>
      </c>
      <c r="B106" s="10">
        <v>2110</v>
      </c>
      <c r="C106" s="74">
        <v>142907399.68</v>
      </c>
      <c r="D106" s="62">
        <v>170448639.51</v>
      </c>
      <c r="E106" s="62">
        <v>166130302.22</v>
      </c>
      <c r="F106" s="73">
        <f aca="true" t="shared" si="42" ref="F106:F116">E106/D106*100</f>
        <v>97.46648767487133</v>
      </c>
      <c r="G106" s="73">
        <f aca="true" t="shared" si="43" ref="G106:G116">E106/C106*100</f>
        <v>116.25031495360003</v>
      </c>
      <c r="H106" s="74">
        <v>341292.81</v>
      </c>
      <c r="I106" s="74">
        <v>432811.21</v>
      </c>
      <c r="J106" s="74">
        <v>334175.16</v>
      </c>
      <c r="K106" s="40">
        <f aca="true" t="shared" si="44" ref="K106:K123">J106/I106*100</f>
        <v>77.21037539670009</v>
      </c>
      <c r="L106" s="43">
        <f aca="true" t="shared" si="45" ref="L106:L129">J106/H106*100</f>
        <v>97.91450338493799</v>
      </c>
      <c r="M106" s="42">
        <f aca="true" t="shared" si="46" ref="M106:M129">H106+C106</f>
        <v>143248692.49</v>
      </c>
      <c r="N106" s="42">
        <f aca="true" t="shared" si="47" ref="N106:O120">I106+D106</f>
        <v>170881450.72</v>
      </c>
      <c r="O106" s="42">
        <f t="shared" si="47"/>
        <v>166464477.38</v>
      </c>
      <c r="P106" s="42">
        <f aca="true" t="shared" si="48" ref="P106:P129">O106/N106*100</f>
        <v>97.4151826770025</v>
      </c>
      <c r="Q106" s="41">
        <f aca="true" t="shared" si="49" ref="Q106:Q129">O106/M106*100</f>
        <v>116.20662952411985</v>
      </c>
    </row>
    <row r="107" spans="1:17" s="1" customFormat="1" ht="15.75">
      <c r="A107" s="34" t="s">
        <v>55</v>
      </c>
      <c r="B107" s="10">
        <v>2120</v>
      </c>
      <c r="C107" s="74">
        <v>31477890.13</v>
      </c>
      <c r="D107" s="62">
        <v>38053539.64</v>
      </c>
      <c r="E107" s="62">
        <v>36830342.97</v>
      </c>
      <c r="F107" s="73">
        <f t="shared" si="42"/>
        <v>96.78559029837467</v>
      </c>
      <c r="G107" s="73">
        <f t="shared" si="43"/>
        <v>117.0038487900396</v>
      </c>
      <c r="H107" s="74">
        <v>60089.51</v>
      </c>
      <c r="I107" s="74">
        <v>97299.79</v>
      </c>
      <c r="J107" s="74">
        <v>58728.86</v>
      </c>
      <c r="K107" s="40">
        <f t="shared" si="44"/>
        <v>60.35867086660722</v>
      </c>
      <c r="L107" s="43">
        <f t="shared" si="45"/>
        <v>97.7356280655309</v>
      </c>
      <c r="M107" s="42">
        <f t="shared" si="46"/>
        <v>31537979.64</v>
      </c>
      <c r="N107" s="42">
        <f t="shared" si="47"/>
        <v>38150839.43</v>
      </c>
      <c r="O107" s="42">
        <f t="shared" si="47"/>
        <v>36889071.83</v>
      </c>
      <c r="P107" s="42">
        <f t="shared" si="48"/>
        <v>96.69268718892774</v>
      </c>
      <c r="Q107" s="41">
        <f t="shared" si="49"/>
        <v>116.96713692849603</v>
      </c>
    </row>
    <row r="108" spans="1:17" s="7" customFormat="1" ht="15.75">
      <c r="A108" s="34" t="s">
        <v>56</v>
      </c>
      <c r="B108" s="10">
        <v>2210</v>
      </c>
      <c r="C108" s="74">
        <v>7956177.73</v>
      </c>
      <c r="D108" s="62">
        <v>9006472</v>
      </c>
      <c r="E108" s="62">
        <v>7743951.72</v>
      </c>
      <c r="F108" s="73">
        <f t="shared" si="42"/>
        <v>85.98207733283354</v>
      </c>
      <c r="G108" s="73">
        <f t="shared" si="43"/>
        <v>97.3325632332248</v>
      </c>
      <c r="H108" s="74">
        <v>4469819.9</v>
      </c>
      <c r="I108" s="74">
        <v>1592703.47</v>
      </c>
      <c r="J108" s="74">
        <v>1309882.38</v>
      </c>
      <c r="K108" s="40">
        <f t="shared" si="44"/>
        <v>82.2427027172861</v>
      </c>
      <c r="L108" s="43">
        <f t="shared" si="45"/>
        <v>29.30503710004065</v>
      </c>
      <c r="M108" s="42">
        <f t="shared" si="46"/>
        <v>12425997.63</v>
      </c>
      <c r="N108" s="42">
        <f t="shared" si="47"/>
        <v>10599175.47</v>
      </c>
      <c r="O108" s="42">
        <f t="shared" si="47"/>
        <v>9053834.1</v>
      </c>
      <c r="P108" s="42">
        <f t="shared" si="48"/>
        <v>85.42017372602285</v>
      </c>
      <c r="Q108" s="41">
        <f t="shared" si="49"/>
        <v>72.8620298312418</v>
      </c>
    </row>
    <row r="109" spans="1:17" s="7" customFormat="1" ht="15.75">
      <c r="A109" s="34" t="s">
        <v>57</v>
      </c>
      <c r="B109" s="10">
        <v>2230</v>
      </c>
      <c r="C109" s="74">
        <v>3987286.82</v>
      </c>
      <c r="D109" s="62">
        <v>3617469</v>
      </c>
      <c r="E109" s="62">
        <v>3534797.66</v>
      </c>
      <c r="F109" s="73">
        <f t="shared" si="42"/>
        <v>97.71466348433118</v>
      </c>
      <c r="G109" s="73">
        <f t="shared" si="43"/>
        <v>88.65170276363516</v>
      </c>
      <c r="H109" s="74">
        <v>3533580.94</v>
      </c>
      <c r="I109" s="74">
        <v>2837935.59</v>
      </c>
      <c r="J109" s="74">
        <v>2453461.66</v>
      </c>
      <c r="K109" s="40">
        <f t="shared" si="44"/>
        <v>86.45233770087081</v>
      </c>
      <c r="L109" s="43">
        <f t="shared" si="45"/>
        <v>69.43272848873812</v>
      </c>
      <c r="M109" s="42">
        <f t="shared" si="46"/>
        <v>7520867.76</v>
      </c>
      <c r="N109" s="42">
        <f t="shared" si="47"/>
        <v>6455404.59</v>
      </c>
      <c r="O109" s="42">
        <f t="shared" si="47"/>
        <v>5988259.32</v>
      </c>
      <c r="P109" s="42">
        <f t="shared" si="48"/>
        <v>92.76350128815088</v>
      </c>
      <c r="Q109" s="41">
        <f t="shared" si="49"/>
        <v>79.62192011736688</v>
      </c>
    </row>
    <row r="110" spans="1:17" s="7" customFormat="1" ht="15.75">
      <c r="A110" s="34" t="s">
        <v>58</v>
      </c>
      <c r="B110" s="10">
        <v>2240</v>
      </c>
      <c r="C110" s="74">
        <v>16560352.02</v>
      </c>
      <c r="D110" s="62">
        <v>18995228.17</v>
      </c>
      <c r="E110" s="62">
        <v>17386071.32</v>
      </c>
      <c r="F110" s="73">
        <f t="shared" si="42"/>
        <v>91.52862584435067</v>
      </c>
      <c r="G110" s="73">
        <f t="shared" si="43"/>
        <v>104.98612166578812</v>
      </c>
      <c r="H110" s="74">
        <v>111196.06</v>
      </c>
      <c r="I110" s="74">
        <v>112907.14</v>
      </c>
      <c r="J110" s="74">
        <v>36086.04</v>
      </c>
      <c r="K110" s="40">
        <f t="shared" si="44"/>
        <v>31.960813107125023</v>
      </c>
      <c r="L110" s="43">
        <f t="shared" si="45"/>
        <v>32.452624670334544</v>
      </c>
      <c r="M110" s="42">
        <f t="shared" si="46"/>
        <v>16671548.08</v>
      </c>
      <c r="N110" s="42">
        <f t="shared" si="47"/>
        <v>19108135.310000002</v>
      </c>
      <c r="O110" s="42">
        <f t="shared" si="47"/>
        <v>17422157.36</v>
      </c>
      <c r="P110" s="42">
        <f t="shared" si="48"/>
        <v>91.17664846596692</v>
      </c>
      <c r="Q110" s="41">
        <f t="shared" si="49"/>
        <v>104.50233701392413</v>
      </c>
    </row>
    <row r="111" spans="1:17" s="7" customFormat="1" ht="15.75">
      <c r="A111" s="34" t="s">
        <v>59</v>
      </c>
      <c r="B111" s="10">
        <v>2250</v>
      </c>
      <c r="C111" s="74">
        <v>553301.4</v>
      </c>
      <c r="D111" s="62">
        <v>582678</v>
      </c>
      <c r="E111" s="62">
        <v>400195.46</v>
      </c>
      <c r="F111" s="73">
        <f t="shared" si="42"/>
        <v>68.6820954283498</v>
      </c>
      <c r="G111" s="73">
        <f t="shared" si="43"/>
        <v>72.32865487056421</v>
      </c>
      <c r="H111" s="74">
        <v>377.64</v>
      </c>
      <c r="I111" s="74"/>
      <c r="J111" s="74"/>
      <c r="K111" s="40" t="e">
        <f t="shared" si="44"/>
        <v>#DIV/0!</v>
      </c>
      <c r="L111" s="43">
        <f t="shared" si="45"/>
        <v>0</v>
      </c>
      <c r="M111" s="42">
        <f t="shared" si="46"/>
        <v>553679.04</v>
      </c>
      <c r="N111" s="42">
        <f t="shared" si="47"/>
        <v>582678</v>
      </c>
      <c r="O111" s="42">
        <f t="shared" si="47"/>
        <v>400195.46</v>
      </c>
      <c r="P111" s="42">
        <f t="shared" si="48"/>
        <v>68.6820954283498</v>
      </c>
      <c r="Q111" s="41">
        <f t="shared" si="49"/>
        <v>72.27932269207807</v>
      </c>
    </row>
    <row r="112" spans="1:17" s="7" customFormat="1" ht="15.75">
      <c r="A112" s="34" t="s">
        <v>60</v>
      </c>
      <c r="B112" s="10">
        <v>2271</v>
      </c>
      <c r="C112" s="74">
        <v>9548269.63</v>
      </c>
      <c r="D112" s="62">
        <v>9810536.64</v>
      </c>
      <c r="E112" s="62">
        <v>9507657.85</v>
      </c>
      <c r="F112" s="73">
        <f t="shared" si="42"/>
        <v>96.91271944528408</v>
      </c>
      <c r="G112" s="73">
        <f t="shared" si="43"/>
        <v>99.57466869313785</v>
      </c>
      <c r="H112" s="74">
        <v>8482.59</v>
      </c>
      <c r="I112" s="74">
        <v>21285.55</v>
      </c>
      <c r="J112" s="74">
        <v>20000</v>
      </c>
      <c r="K112" s="40">
        <f t="shared" si="44"/>
        <v>93.96045674178023</v>
      </c>
      <c r="L112" s="43">
        <f t="shared" si="45"/>
        <v>235.77704451116938</v>
      </c>
      <c r="M112" s="42">
        <f t="shared" si="46"/>
        <v>9556752.22</v>
      </c>
      <c r="N112" s="42">
        <f t="shared" si="47"/>
        <v>9831822.190000001</v>
      </c>
      <c r="O112" s="42">
        <f t="shared" si="47"/>
        <v>9527657.85</v>
      </c>
      <c r="P112" s="42">
        <f t="shared" si="48"/>
        <v>96.9063279001387</v>
      </c>
      <c r="Q112" s="41">
        <f t="shared" si="49"/>
        <v>99.69556216034236</v>
      </c>
    </row>
    <row r="113" spans="1:17" s="7" customFormat="1" ht="15.75">
      <c r="A113" s="34" t="s">
        <v>61</v>
      </c>
      <c r="B113" s="10">
        <v>2272</v>
      </c>
      <c r="C113" s="74">
        <v>432485.3</v>
      </c>
      <c r="D113" s="62">
        <v>368900.2</v>
      </c>
      <c r="E113" s="62">
        <v>338712.91</v>
      </c>
      <c r="F113" s="73">
        <f t="shared" si="42"/>
        <v>91.81694940799706</v>
      </c>
      <c r="G113" s="73">
        <f t="shared" si="43"/>
        <v>78.31778559872438</v>
      </c>
      <c r="H113" s="74">
        <v>14851.67</v>
      </c>
      <c r="I113" s="74">
        <v>23076.3</v>
      </c>
      <c r="J113" s="74">
        <v>10527.32</v>
      </c>
      <c r="K113" s="40">
        <f t="shared" si="44"/>
        <v>45.61961839636337</v>
      </c>
      <c r="L113" s="43">
        <f t="shared" si="45"/>
        <v>70.88307240869209</v>
      </c>
      <c r="M113" s="42">
        <f t="shared" si="46"/>
        <v>447336.97</v>
      </c>
      <c r="N113" s="42">
        <f t="shared" si="47"/>
        <v>391976.5</v>
      </c>
      <c r="O113" s="42">
        <f t="shared" si="47"/>
        <v>349240.23</v>
      </c>
      <c r="P113" s="42">
        <f t="shared" si="48"/>
        <v>89.09723669658767</v>
      </c>
      <c r="Q113" s="41">
        <f t="shared" si="49"/>
        <v>78.07095174807483</v>
      </c>
    </row>
    <row r="114" spans="1:17" s="7" customFormat="1" ht="15.75">
      <c r="A114" s="34" t="s">
        <v>62</v>
      </c>
      <c r="B114" s="10">
        <v>2273</v>
      </c>
      <c r="C114" s="74">
        <v>2730665.27</v>
      </c>
      <c r="D114" s="62">
        <v>2771366.13</v>
      </c>
      <c r="E114" s="62">
        <v>2223537.88</v>
      </c>
      <c r="F114" s="73">
        <f t="shared" si="42"/>
        <v>80.23255591999315</v>
      </c>
      <c r="G114" s="73">
        <f t="shared" si="43"/>
        <v>81.4284308087311</v>
      </c>
      <c r="H114" s="74"/>
      <c r="I114" s="74">
        <v>1000</v>
      </c>
      <c r="J114" s="74"/>
      <c r="K114" s="40">
        <f t="shared" si="44"/>
        <v>0</v>
      </c>
      <c r="L114" s="43" t="e">
        <f t="shared" si="45"/>
        <v>#DIV/0!</v>
      </c>
      <c r="M114" s="42">
        <f t="shared" si="46"/>
        <v>2730665.27</v>
      </c>
      <c r="N114" s="42">
        <f t="shared" si="47"/>
        <v>2772366.13</v>
      </c>
      <c r="O114" s="42">
        <f t="shared" si="47"/>
        <v>2223537.88</v>
      </c>
      <c r="P114" s="42">
        <f t="shared" si="48"/>
        <v>80.20361581895389</v>
      </c>
      <c r="Q114" s="41">
        <f t="shared" si="49"/>
        <v>81.4284308087311</v>
      </c>
    </row>
    <row r="115" spans="1:17" s="7" customFormat="1" ht="15.75">
      <c r="A115" s="34" t="s">
        <v>63</v>
      </c>
      <c r="B115" s="10">
        <v>2274</v>
      </c>
      <c r="C115" s="74">
        <v>508789.69</v>
      </c>
      <c r="D115" s="62">
        <v>463785</v>
      </c>
      <c r="E115" s="62">
        <v>309136.14</v>
      </c>
      <c r="F115" s="73">
        <f t="shared" si="42"/>
        <v>66.65505352695754</v>
      </c>
      <c r="G115" s="73">
        <f t="shared" si="43"/>
        <v>60.75912033516245</v>
      </c>
      <c r="H115" s="74"/>
      <c r="I115" s="74"/>
      <c r="J115" s="74"/>
      <c r="K115" s="40" t="e">
        <f t="shared" si="44"/>
        <v>#DIV/0!</v>
      </c>
      <c r="L115" s="43" t="e">
        <f t="shared" si="45"/>
        <v>#DIV/0!</v>
      </c>
      <c r="M115" s="42">
        <f t="shared" si="46"/>
        <v>508789.69</v>
      </c>
      <c r="N115" s="42">
        <f t="shared" si="47"/>
        <v>463785</v>
      </c>
      <c r="O115" s="42">
        <f t="shared" si="47"/>
        <v>309136.14</v>
      </c>
      <c r="P115" s="42">
        <f t="shared" si="48"/>
        <v>66.65505352695754</v>
      </c>
      <c r="Q115" s="41">
        <f t="shared" si="49"/>
        <v>60.75912033516245</v>
      </c>
    </row>
    <row r="116" spans="1:17" s="7" customFormat="1" ht="15.75">
      <c r="A116" s="34" t="s">
        <v>64</v>
      </c>
      <c r="B116" s="10">
        <v>2275</v>
      </c>
      <c r="C116" s="74">
        <v>529737.66</v>
      </c>
      <c r="D116" s="62">
        <v>529396.71</v>
      </c>
      <c r="E116" s="62">
        <v>499476.03</v>
      </c>
      <c r="F116" s="73">
        <f t="shared" si="42"/>
        <v>94.34815528037566</v>
      </c>
      <c r="G116" s="73">
        <f t="shared" si="43"/>
        <v>94.28743087663429</v>
      </c>
      <c r="H116" s="74"/>
      <c r="I116" s="74"/>
      <c r="J116" s="74"/>
      <c r="K116" s="40" t="e">
        <f t="shared" si="44"/>
        <v>#DIV/0!</v>
      </c>
      <c r="L116" s="43" t="e">
        <f t="shared" si="45"/>
        <v>#DIV/0!</v>
      </c>
      <c r="M116" s="42">
        <f t="shared" si="46"/>
        <v>529737.66</v>
      </c>
      <c r="N116" s="42">
        <f t="shared" si="47"/>
        <v>529396.71</v>
      </c>
      <c r="O116" s="42">
        <f t="shared" si="47"/>
        <v>499476.03</v>
      </c>
      <c r="P116" s="42">
        <f t="shared" si="48"/>
        <v>94.34815528037566</v>
      </c>
      <c r="Q116" s="41">
        <f t="shared" si="49"/>
        <v>94.28743087663429</v>
      </c>
    </row>
    <row r="117" spans="1:17" s="7" customFormat="1" ht="39" customHeight="1">
      <c r="A117" s="34" t="s">
        <v>65</v>
      </c>
      <c r="B117" s="10">
        <v>2281</v>
      </c>
      <c r="C117" s="74"/>
      <c r="D117" s="62"/>
      <c r="E117" s="62"/>
      <c r="F117" s="73" t="e">
        <f aca="true" t="shared" si="50" ref="F117:F123">E117/D117*100</f>
        <v>#DIV/0!</v>
      </c>
      <c r="G117" s="73" t="e">
        <f aca="true" t="shared" si="51" ref="G117:G123">E117/C117*100</f>
        <v>#DIV/0!</v>
      </c>
      <c r="H117" s="74">
        <v>49401</v>
      </c>
      <c r="I117" s="74">
        <v>150000</v>
      </c>
      <c r="J117" s="74">
        <v>14667.43</v>
      </c>
      <c r="K117" s="40">
        <f t="shared" si="44"/>
        <v>9.778286666666666</v>
      </c>
      <c r="L117" s="43">
        <f t="shared" si="45"/>
        <v>29.690552822817352</v>
      </c>
      <c r="M117" s="42">
        <f t="shared" si="46"/>
        <v>49401</v>
      </c>
      <c r="N117" s="42">
        <f t="shared" si="47"/>
        <v>150000</v>
      </c>
      <c r="O117" s="42">
        <f t="shared" si="47"/>
        <v>14667.43</v>
      </c>
      <c r="P117" s="42">
        <f t="shared" si="48"/>
        <v>9.778286666666666</v>
      </c>
      <c r="Q117" s="41">
        <f t="shared" si="49"/>
        <v>29.690552822817352</v>
      </c>
    </row>
    <row r="118" spans="1:17" s="7" customFormat="1" ht="36" customHeight="1">
      <c r="A118" s="34" t="s">
        <v>66</v>
      </c>
      <c r="B118" s="10">
        <v>2282</v>
      </c>
      <c r="C118" s="74">
        <v>18929930.93</v>
      </c>
      <c r="D118" s="62">
        <v>2134674</v>
      </c>
      <c r="E118" s="62">
        <v>1915905.77</v>
      </c>
      <c r="F118" s="73">
        <f t="shared" si="50"/>
        <v>89.75167964757148</v>
      </c>
      <c r="G118" s="73">
        <f t="shared" si="51"/>
        <v>10.121039411526263</v>
      </c>
      <c r="H118" s="74">
        <v>1007290.98</v>
      </c>
      <c r="I118" s="74">
        <v>15.2</v>
      </c>
      <c r="J118" s="74"/>
      <c r="K118" s="40">
        <f t="shared" si="44"/>
        <v>0</v>
      </c>
      <c r="L118" s="43">
        <f t="shared" si="45"/>
        <v>0</v>
      </c>
      <c r="M118" s="42">
        <f t="shared" si="46"/>
        <v>19937221.91</v>
      </c>
      <c r="N118" s="42">
        <f t="shared" si="47"/>
        <v>2134689.2</v>
      </c>
      <c r="O118" s="42">
        <f t="shared" si="47"/>
        <v>1915905.77</v>
      </c>
      <c r="P118" s="42">
        <f t="shared" si="48"/>
        <v>89.7510405730258</v>
      </c>
      <c r="Q118" s="41">
        <f t="shared" si="49"/>
        <v>9.609692757841206</v>
      </c>
    </row>
    <row r="119" spans="1:17" s="7" customFormat="1" ht="31.5">
      <c r="A119" s="34" t="s">
        <v>67</v>
      </c>
      <c r="B119" s="10">
        <v>2610</v>
      </c>
      <c r="C119" s="74">
        <v>88075689.55</v>
      </c>
      <c r="D119" s="62">
        <v>72514447.5</v>
      </c>
      <c r="E119" s="62">
        <v>70944908.16</v>
      </c>
      <c r="F119" s="73">
        <f t="shared" si="50"/>
        <v>97.83554947446852</v>
      </c>
      <c r="G119" s="73">
        <f t="shared" si="51"/>
        <v>80.54993213504737</v>
      </c>
      <c r="H119" s="74">
        <v>130507.46</v>
      </c>
      <c r="I119" s="74">
        <v>519492.54</v>
      </c>
      <c r="J119" s="74">
        <v>518565.72</v>
      </c>
      <c r="K119" s="40">
        <f t="shared" si="44"/>
        <v>99.82159127828861</v>
      </c>
      <c r="L119" s="43">
        <f t="shared" si="45"/>
        <v>397.3456536507568</v>
      </c>
      <c r="M119" s="42">
        <f t="shared" si="46"/>
        <v>88206197.00999999</v>
      </c>
      <c r="N119" s="42">
        <f t="shared" si="47"/>
        <v>73033940.04</v>
      </c>
      <c r="O119" s="42">
        <f t="shared" si="47"/>
        <v>71463473.88</v>
      </c>
      <c r="P119" s="42">
        <f t="shared" si="48"/>
        <v>97.84967624759136</v>
      </c>
      <c r="Q119" s="41">
        <f t="shared" si="49"/>
        <v>81.01865436041658</v>
      </c>
    </row>
    <row r="120" spans="1:17" s="7" customFormat="1" ht="20.25" customHeight="1">
      <c r="A120" s="34" t="s">
        <v>68</v>
      </c>
      <c r="B120" s="10">
        <v>2620</v>
      </c>
      <c r="C120" s="74">
        <v>2775619.67</v>
      </c>
      <c r="D120" s="62">
        <v>2361460.07</v>
      </c>
      <c r="E120" s="62">
        <v>2102669.96</v>
      </c>
      <c r="F120" s="73">
        <f t="shared" si="50"/>
        <v>89.04109735804256</v>
      </c>
      <c r="G120" s="73">
        <f t="shared" si="51"/>
        <v>75.75497402351237</v>
      </c>
      <c r="H120" s="74"/>
      <c r="I120" s="74"/>
      <c r="J120" s="74"/>
      <c r="K120" s="40" t="e">
        <f t="shared" si="44"/>
        <v>#DIV/0!</v>
      </c>
      <c r="L120" s="43" t="e">
        <f t="shared" si="45"/>
        <v>#DIV/0!</v>
      </c>
      <c r="M120" s="42">
        <f t="shared" si="46"/>
        <v>2775619.67</v>
      </c>
      <c r="N120" s="42">
        <f t="shared" si="47"/>
        <v>2361460.07</v>
      </c>
      <c r="O120" s="42">
        <f t="shared" si="47"/>
        <v>2102669.96</v>
      </c>
      <c r="P120" s="42">
        <f t="shared" si="48"/>
        <v>89.04109735804256</v>
      </c>
      <c r="Q120" s="41">
        <f t="shared" si="49"/>
        <v>75.75497402351237</v>
      </c>
    </row>
    <row r="121" spans="1:17" s="7" customFormat="1" ht="15.75">
      <c r="A121" s="34" t="s">
        <v>69</v>
      </c>
      <c r="B121" s="10">
        <v>2730</v>
      </c>
      <c r="C121" s="74">
        <v>162191877.66</v>
      </c>
      <c r="D121" s="62">
        <v>7245839.77</v>
      </c>
      <c r="E121" s="62">
        <v>6870553.23</v>
      </c>
      <c r="F121" s="73">
        <f t="shared" si="50"/>
        <v>94.82066189824124</v>
      </c>
      <c r="G121" s="73">
        <f t="shared" si="51"/>
        <v>4.236064918369477</v>
      </c>
      <c r="H121" s="74">
        <v>9173.93</v>
      </c>
      <c r="I121" s="74">
        <v>14513</v>
      </c>
      <c r="J121" s="74">
        <v>14513</v>
      </c>
      <c r="K121" s="40">
        <f t="shared" si="44"/>
        <v>100</v>
      </c>
      <c r="L121" s="43">
        <f t="shared" si="45"/>
        <v>158.19828579463763</v>
      </c>
      <c r="M121" s="42">
        <f t="shared" si="46"/>
        <v>162201051.59</v>
      </c>
      <c r="N121" s="42">
        <f aca="true" t="shared" si="52" ref="N121:O129">I121+D121</f>
        <v>7260352.77</v>
      </c>
      <c r="O121" s="42">
        <f t="shared" si="52"/>
        <v>6885066.23</v>
      </c>
      <c r="P121" s="42">
        <f t="shared" si="48"/>
        <v>94.83101507752221</v>
      </c>
      <c r="Q121" s="41">
        <f t="shared" si="49"/>
        <v>4.244772868306408</v>
      </c>
    </row>
    <row r="122" spans="1:17" s="1" customFormat="1" ht="15.75">
      <c r="A122" s="34" t="s">
        <v>70</v>
      </c>
      <c r="B122" s="10">
        <v>2800</v>
      </c>
      <c r="C122" s="74">
        <v>43419.97</v>
      </c>
      <c r="D122" s="62">
        <v>117985</v>
      </c>
      <c r="E122" s="62">
        <v>73715.91</v>
      </c>
      <c r="F122" s="73">
        <f t="shared" si="50"/>
        <v>62.47905242191805</v>
      </c>
      <c r="G122" s="73">
        <f t="shared" si="51"/>
        <v>169.7742075823636</v>
      </c>
      <c r="H122" s="74">
        <v>7058.64</v>
      </c>
      <c r="I122" s="74">
        <v>14450</v>
      </c>
      <c r="J122" s="74">
        <v>9398.78</v>
      </c>
      <c r="K122" s="40">
        <f t="shared" si="44"/>
        <v>65.04346020761245</v>
      </c>
      <c r="L122" s="43">
        <f t="shared" si="45"/>
        <v>133.15284530731134</v>
      </c>
      <c r="M122" s="42">
        <f t="shared" si="46"/>
        <v>50478.61</v>
      </c>
      <c r="N122" s="42">
        <f t="shared" si="52"/>
        <v>132435</v>
      </c>
      <c r="O122" s="42">
        <f t="shared" si="52"/>
        <v>83114.69</v>
      </c>
      <c r="P122" s="42">
        <f t="shared" si="48"/>
        <v>62.75885528749953</v>
      </c>
      <c r="Q122" s="41">
        <f t="shared" si="49"/>
        <v>164.65328581749773</v>
      </c>
    </row>
    <row r="123" spans="1:17" s="7" customFormat="1" ht="30.75" customHeight="1">
      <c r="A123" s="35" t="s">
        <v>71</v>
      </c>
      <c r="B123" s="13">
        <v>3110</v>
      </c>
      <c r="C123" s="74"/>
      <c r="D123" s="62"/>
      <c r="E123" s="62"/>
      <c r="F123" s="73" t="e">
        <f t="shared" si="50"/>
        <v>#DIV/0!</v>
      </c>
      <c r="G123" s="73" t="e">
        <f t="shared" si="51"/>
        <v>#DIV/0!</v>
      </c>
      <c r="H123" s="77">
        <v>21334759.06</v>
      </c>
      <c r="I123" s="62">
        <v>6932883.55</v>
      </c>
      <c r="J123" s="62">
        <v>6534512.42</v>
      </c>
      <c r="K123" s="40">
        <f t="shared" si="44"/>
        <v>94.25388978298936</v>
      </c>
      <c r="L123" s="43">
        <f t="shared" si="45"/>
        <v>30.628480038714812</v>
      </c>
      <c r="M123" s="42">
        <f t="shared" si="46"/>
        <v>21334759.06</v>
      </c>
      <c r="N123" s="42">
        <f t="shared" si="52"/>
        <v>6932883.55</v>
      </c>
      <c r="O123" s="42">
        <f t="shared" si="52"/>
        <v>6534512.42</v>
      </c>
      <c r="P123" s="42">
        <f t="shared" si="48"/>
        <v>94.25388978298936</v>
      </c>
      <c r="Q123" s="41">
        <f t="shared" si="49"/>
        <v>30.628480038714812</v>
      </c>
    </row>
    <row r="124" spans="1:17" s="7" customFormat="1" ht="30.75" customHeight="1">
      <c r="A124" s="35" t="s">
        <v>177</v>
      </c>
      <c r="B124" s="13">
        <v>3122</v>
      </c>
      <c r="C124" s="74"/>
      <c r="D124" s="62"/>
      <c r="E124" s="62"/>
      <c r="F124" s="73" t="e">
        <f aca="true" t="shared" si="53" ref="F124:F129">E124/D124*100</f>
        <v>#DIV/0!</v>
      </c>
      <c r="G124" s="73" t="e">
        <f aca="true" t="shared" si="54" ref="G124:G129">E124/C124*100</f>
        <v>#DIV/0!</v>
      </c>
      <c r="H124" s="77"/>
      <c r="I124" s="62">
        <v>83940.62</v>
      </c>
      <c r="J124" s="62">
        <v>83940.62</v>
      </c>
      <c r="K124" s="40">
        <f aca="true" t="shared" si="55" ref="K124:K129">J124/I124*100</f>
        <v>100</v>
      </c>
      <c r="L124" s="43" t="e">
        <f>J124/H124*100</f>
        <v>#DIV/0!</v>
      </c>
      <c r="M124" s="42">
        <f t="shared" si="46"/>
        <v>0</v>
      </c>
      <c r="N124" s="42">
        <f t="shared" si="52"/>
        <v>83940.62</v>
      </c>
      <c r="O124" s="42">
        <f t="shared" si="52"/>
        <v>83940.62</v>
      </c>
      <c r="P124" s="42">
        <f>O124/N124*100</f>
        <v>100</v>
      </c>
      <c r="Q124" s="41" t="e">
        <f>O124/M124*100</f>
        <v>#DIV/0!</v>
      </c>
    </row>
    <row r="125" spans="1:17" s="7" customFormat="1" ht="30.75" customHeight="1">
      <c r="A125" s="35" t="s">
        <v>178</v>
      </c>
      <c r="B125" s="13">
        <v>3132</v>
      </c>
      <c r="C125" s="74"/>
      <c r="D125" s="62"/>
      <c r="E125" s="62"/>
      <c r="F125" s="73" t="e">
        <f t="shared" si="53"/>
        <v>#DIV/0!</v>
      </c>
      <c r="G125" s="73" t="e">
        <f t="shared" si="54"/>
        <v>#DIV/0!</v>
      </c>
      <c r="H125" s="77">
        <v>227936.34</v>
      </c>
      <c r="I125" s="62">
        <v>1720414</v>
      </c>
      <c r="J125" s="62">
        <v>1472455.82</v>
      </c>
      <c r="K125" s="40">
        <f t="shared" si="55"/>
        <v>85.58729584855739</v>
      </c>
      <c r="L125" s="43">
        <f>J125/H125*100</f>
        <v>645.9943245557072</v>
      </c>
      <c r="M125" s="42">
        <f t="shared" si="46"/>
        <v>227936.34</v>
      </c>
      <c r="N125" s="42">
        <f t="shared" si="52"/>
        <v>1720414</v>
      </c>
      <c r="O125" s="42">
        <f t="shared" si="52"/>
        <v>1472455.82</v>
      </c>
      <c r="P125" s="42">
        <f>O125/N125*100</f>
        <v>85.58729584855739</v>
      </c>
      <c r="Q125" s="41">
        <f>O125/M125*100</f>
        <v>645.9943245557072</v>
      </c>
    </row>
    <row r="126" spans="1:17" s="7" customFormat="1" ht="16.5" customHeight="1">
      <c r="A126" s="35" t="s">
        <v>72</v>
      </c>
      <c r="B126" s="13">
        <v>3210</v>
      </c>
      <c r="C126" s="74"/>
      <c r="D126" s="62"/>
      <c r="E126" s="62"/>
      <c r="F126" s="73" t="e">
        <f t="shared" si="53"/>
        <v>#DIV/0!</v>
      </c>
      <c r="G126" s="73" t="e">
        <f t="shared" si="54"/>
        <v>#DIV/0!</v>
      </c>
      <c r="H126" s="74">
        <v>45948050.93</v>
      </c>
      <c r="I126" s="74">
        <v>45754838.33</v>
      </c>
      <c r="J126" s="74">
        <v>37162238.33</v>
      </c>
      <c r="K126" s="40">
        <f t="shared" si="55"/>
        <v>81.22034671387725</v>
      </c>
      <c r="L126" s="43">
        <f>J126/H126*100</f>
        <v>80.87881330726121</v>
      </c>
      <c r="M126" s="42">
        <f t="shared" si="46"/>
        <v>45948050.93</v>
      </c>
      <c r="N126" s="42">
        <f t="shared" si="52"/>
        <v>45754838.33</v>
      </c>
      <c r="O126" s="42">
        <f t="shared" si="52"/>
        <v>37162238.33</v>
      </c>
      <c r="P126" s="42">
        <f>O126/N126*100</f>
        <v>81.22034671387725</v>
      </c>
      <c r="Q126" s="41">
        <f>O126/M126*100</f>
        <v>80.87881330726121</v>
      </c>
    </row>
    <row r="127" spans="1:17" s="7" customFormat="1" ht="35.25" customHeight="1">
      <c r="A127" s="35" t="s">
        <v>176</v>
      </c>
      <c r="B127" s="13">
        <v>3220</v>
      </c>
      <c r="C127" s="74"/>
      <c r="D127" s="62"/>
      <c r="E127" s="62"/>
      <c r="F127" s="73" t="e">
        <f t="shared" si="53"/>
        <v>#DIV/0!</v>
      </c>
      <c r="G127" s="73" t="e">
        <f t="shared" si="54"/>
        <v>#DIV/0!</v>
      </c>
      <c r="H127" s="74">
        <v>1521187.01</v>
      </c>
      <c r="I127" s="74">
        <v>1085100</v>
      </c>
      <c r="J127" s="74">
        <v>635166.78</v>
      </c>
      <c r="K127" s="40">
        <f t="shared" si="55"/>
        <v>58.53532209012995</v>
      </c>
      <c r="L127" s="43">
        <f>J127/H127*100</f>
        <v>41.754680773930616</v>
      </c>
      <c r="M127" s="42">
        <f t="shared" si="46"/>
        <v>1521187.01</v>
      </c>
      <c r="N127" s="42">
        <f t="shared" si="52"/>
        <v>1085100</v>
      </c>
      <c r="O127" s="42">
        <f t="shared" si="52"/>
        <v>635166.78</v>
      </c>
      <c r="P127" s="42">
        <f>O127/N127*100</f>
        <v>58.53532209012995</v>
      </c>
      <c r="Q127" s="41">
        <f>O127/M127*100</f>
        <v>41.754680773930616</v>
      </c>
    </row>
    <row r="128" spans="1:17" s="7" customFormat="1" ht="35.25" customHeight="1" thickBot="1">
      <c r="A128" s="35" t="s">
        <v>187</v>
      </c>
      <c r="B128" s="13">
        <v>3240</v>
      </c>
      <c r="C128" s="74"/>
      <c r="D128" s="62"/>
      <c r="E128" s="62"/>
      <c r="F128" s="73" t="e">
        <f t="shared" si="53"/>
        <v>#DIV/0!</v>
      </c>
      <c r="G128" s="73" t="e">
        <f t="shared" si="54"/>
        <v>#DIV/0!</v>
      </c>
      <c r="H128" s="74">
        <v>2314956</v>
      </c>
      <c r="I128" s="74">
        <v>5799664.84</v>
      </c>
      <c r="J128" s="74">
        <v>5798118.72</v>
      </c>
      <c r="K128" s="40">
        <f t="shared" si="55"/>
        <v>99.9733412181108</v>
      </c>
      <c r="L128" s="43">
        <f>J128/H128*100</f>
        <v>250.46345243710894</v>
      </c>
      <c r="M128" s="42">
        <f t="shared" si="46"/>
        <v>2314956</v>
      </c>
      <c r="N128" s="42">
        <f t="shared" si="52"/>
        <v>5799664.84</v>
      </c>
      <c r="O128" s="42">
        <f t="shared" si="52"/>
        <v>5798118.72</v>
      </c>
      <c r="P128" s="42">
        <f>O128/N128*100</f>
        <v>99.9733412181108</v>
      </c>
      <c r="Q128" s="41">
        <f>O128/M128*100</f>
        <v>250.46345243710894</v>
      </c>
    </row>
    <row r="129" spans="1:17" s="15" customFormat="1" ht="16.5" thickBot="1">
      <c r="A129" s="8" t="s">
        <v>73</v>
      </c>
      <c r="B129" s="8"/>
      <c r="C129" s="63">
        <f>SUM(C106:C126)</f>
        <v>489208893.11</v>
      </c>
      <c r="D129" s="63">
        <f>SUM(D106:D126)</f>
        <v>339022417.34</v>
      </c>
      <c r="E129" s="63">
        <f>SUM(E106:E126)</f>
        <v>326811935.19</v>
      </c>
      <c r="F129" s="75">
        <f t="shared" si="53"/>
        <v>96.3983260323006</v>
      </c>
      <c r="G129" s="75">
        <f t="shared" si="54"/>
        <v>66.80416889243168</v>
      </c>
      <c r="H129" s="63">
        <f>SUM(H106:H128)</f>
        <v>81090012.47000001</v>
      </c>
      <c r="I129" s="63">
        <f>SUM(I106:I128)</f>
        <v>67194331.13</v>
      </c>
      <c r="J129" s="63">
        <f>SUM(J106:J128)</f>
        <v>56466439.04</v>
      </c>
      <c r="K129" s="44">
        <f t="shared" si="55"/>
        <v>84.03452804784249</v>
      </c>
      <c r="L129" s="44">
        <f t="shared" si="45"/>
        <v>69.63427100333752</v>
      </c>
      <c r="M129" s="42">
        <f t="shared" si="46"/>
        <v>570298905.58</v>
      </c>
      <c r="N129" s="42">
        <f t="shared" si="52"/>
        <v>406216748.46999997</v>
      </c>
      <c r="O129" s="82">
        <f t="shared" si="52"/>
        <v>383278374.23</v>
      </c>
      <c r="P129" s="42">
        <f t="shared" si="48"/>
        <v>94.35316876362275</v>
      </c>
      <c r="Q129" s="41">
        <f t="shared" si="49"/>
        <v>67.20657719660217</v>
      </c>
    </row>
    <row r="130" spans="1:17" s="50" customFormat="1" ht="15.75">
      <c r="A130" s="46"/>
      <c r="B130" s="46"/>
      <c r="C130" s="64"/>
      <c r="D130" s="64"/>
      <c r="E130" s="64"/>
      <c r="F130" s="76"/>
      <c r="G130" s="76"/>
      <c r="H130" s="64"/>
      <c r="I130" s="64"/>
      <c r="J130" s="64"/>
      <c r="K130" s="47"/>
      <c r="L130" s="47"/>
      <c r="M130" s="48"/>
      <c r="N130" s="48"/>
      <c r="O130" s="48"/>
      <c r="P130" s="48"/>
      <c r="Q130" s="49"/>
    </row>
    <row r="132" spans="1:17" ht="31.5" customHeight="1">
      <c r="A132" s="96" t="s">
        <v>175</v>
      </c>
      <c r="B132" s="96"/>
      <c r="C132" s="78"/>
      <c r="D132" s="65"/>
      <c r="E132" s="66"/>
      <c r="F132" s="66"/>
      <c r="G132" s="66"/>
      <c r="H132" s="66"/>
      <c r="I132" s="66"/>
      <c r="J132" s="66"/>
      <c r="K132" s="18"/>
      <c r="L132" s="18"/>
      <c r="M132" s="18"/>
      <c r="N132" s="18"/>
      <c r="O132" s="18" t="s">
        <v>74</v>
      </c>
      <c r="P132" s="19"/>
      <c r="Q132" s="20"/>
    </row>
    <row r="133" spans="1:17" ht="15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21"/>
      <c r="Q133" s="20"/>
    </row>
    <row r="134" spans="1:17" ht="15.75">
      <c r="A134" s="22"/>
      <c r="B134" s="17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9"/>
      <c r="Q134" s="20"/>
    </row>
    <row r="136" spans="3:12" ht="15.75">
      <c r="C136" s="79"/>
      <c r="D136" s="67"/>
      <c r="E136" s="67"/>
      <c r="F136" s="67"/>
      <c r="G136" s="67"/>
      <c r="H136" s="67"/>
      <c r="I136" s="67"/>
      <c r="J136" s="67"/>
      <c r="K136" s="23"/>
      <c r="L136" s="23"/>
    </row>
    <row r="138" spans="3:17" ht="15.75">
      <c r="C138" s="80">
        <f aca="true" t="shared" si="56" ref="C138:Q138">C104-C129</f>
        <v>0</v>
      </c>
      <c r="D138" s="68">
        <f t="shared" si="56"/>
        <v>0</v>
      </c>
      <c r="E138" s="68">
        <f t="shared" si="56"/>
        <v>0</v>
      </c>
      <c r="F138" s="68">
        <f t="shared" si="56"/>
        <v>0</v>
      </c>
      <c r="G138" s="68">
        <f t="shared" si="56"/>
        <v>0</v>
      </c>
      <c r="H138" s="68">
        <f t="shared" si="56"/>
        <v>0</v>
      </c>
      <c r="I138" s="68">
        <f t="shared" si="56"/>
        <v>0</v>
      </c>
      <c r="J138" s="68">
        <f t="shared" si="56"/>
        <v>0</v>
      </c>
      <c r="K138" s="24">
        <f t="shared" si="56"/>
        <v>0</v>
      </c>
      <c r="L138" s="24">
        <f t="shared" si="56"/>
        <v>0</v>
      </c>
      <c r="M138" s="24">
        <f t="shared" si="56"/>
        <v>0</v>
      </c>
      <c r="N138" s="24">
        <f t="shared" si="56"/>
        <v>0</v>
      </c>
      <c r="O138" s="24">
        <f t="shared" si="56"/>
        <v>0</v>
      </c>
      <c r="P138" s="24">
        <f t="shared" si="56"/>
        <v>0</v>
      </c>
      <c r="Q138" s="24">
        <f t="shared" si="56"/>
        <v>0</v>
      </c>
    </row>
  </sheetData>
  <sheetProtection/>
  <mergeCells count="11">
    <mergeCell ref="A10:Q10"/>
    <mergeCell ref="A105:Q105"/>
    <mergeCell ref="A132:B132"/>
    <mergeCell ref="A133:O133"/>
    <mergeCell ref="A5:Q5"/>
    <mergeCell ref="O6:Q6"/>
    <mergeCell ref="A7:A8"/>
    <mergeCell ref="B7:B8"/>
    <mergeCell ref="C7:G7"/>
    <mergeCell ref="H7:L7"/>
    <mergeCell ref="M7:Q7"/>
  </mergeCells>
  <printOptions/>
  <pageMargins left="0.25" right="0.25" top="0.75" bottom="0.75" header="0.3" footer="0.3"/>
  <pageSetup fitToHeight="4" fitToWidth="1" horizontalDpi="600" verticalDpi="600" orientation="landscape" paperSize="9" scale="44" r:id="rId1"/>
  <rowBreaks count="2" manualBreakCount="2">
    <brk id="39" max="16" man="1"/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2021-01-14T09:43:23Z</cp:lastPrinted>
  <dcterms:created xsi:type="dcterms:W3CDTF">2002-09-09T15:52:05Z</dcterms:created>
  <dcterms:modified xsi:type="dcterms:W3CDTF">2021-01-26T14:48:20Z</dcterms:modified>
  <cp:category/>
  <cp:version/>
  <cp:contentType/>
  <cp:contentStatus/>
</cp:coreProperties>
</file>