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30" windowWidth="11100" windowHeight="4725" tabRatio="585" activeTab="6"/>
  </bookViews>
  <sheets>
    <sheet name="дод 1" sheetId="1" r:id="rId1"/>
    <sheet name="дод 2" sheetId="2" r:id="rId2"/>
    <sheet name="дод3" sheetId="3" r:id="rId3"/>
    <sheet name="дод 4" sheetId="4" r:id="rId4"/>
    <sheet name="дод 5" sheetId="5" r:id="rId5"/>
    <sheet name="дод 6" sheetId="6" r:id="rId6"/>
    <sheet name="дод 7" sheetId="7" r:id="rId7"/>
  </sheets>
  <definedNames>
    <definedName name="_xlnm.Print_Titles" localSheetId="0">'дод 1'!$12:$12</definedName>
    <definedName name="_xlnm.Print_Titles" localSheetId="1">'дод 2'!$11:$11</definedName>
    <definedName name="_xlnm.Print_Titles" localSheetId="3">'дод 4'!$11:$11</definedName>
    <definedName name="_xlnm.Print_Titles" localSheetId="4">'дод 5'!$8:$8</definedName>
    <definedName name="_xlnm.Print_Titles" localSheetId="5">'дод 6'!$9:$9</definedName>
    <definedName name="_xlnm.Print_Titles" localSheetId="2">'дод3'!$12:$12</definedName>
    <definedName name="_xlnm.Print_Area" localSheetId="0">'дод 1'!$A$1:$F$107</definedName>
    <definedName name="_xlnm.Print_Area" localSheetId="1">'дод 2'!$A$1:$F$42</definedName>
    <definedName name="_xlnm.Print_Area" localSheetId="3">'дод 4'!$A$1:$G$55</definedName>
    <definedName name="_xlnm.Print_Area" localSheetId="4">'дод 5'!$A$1:$J$36</definedName>
    <definedName name="_xlnm.Print_Area" localSheetId="5">'дод 6'!$A$1:$F$98</definedName>
    <definedName name="_xlnm.Print_Area" localSheetId="2">'дод3'!$A$1:$P$161</definedName>
  </definedNames>
  <calcPr fullCalcOnLoad="1"/>
</workbook>
</file>

<file path=xl/sharedStrings.xml><?xml version="1.0" encoding="utf-8"?>
<sst xmlns="http://schemas.openxmlformats.org/spreadsheetml/2006/main" count="1342" uniqueCount="726">
  <si>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</si>
  <si>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</si>
  <si>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</si>
  <si>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</si>
  <si>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</si>
  <si>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 xml:space="preserve"> 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</si>
  <si>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</si>
  <si>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</si>
  <si>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</si>
  <si>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</si>
  <si>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</si>
  <si>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 xml:space="preserve">Загальний обсяг фінансування </t>
  </si>
  <si>
    <t>виготовлення містобудівної документації</t>
  </si>
  <si>
    <t>01 Виконавчий комітет Дружківської міської ради</t>
  </si>
  <si>
    <t>0722</t>
  </si>
  <si>
    <t>0620</t>
  </si>
  <si>
    <t>1090</t>
  </si>
  <si>
    <t>Всього</t>
  </si>
  <si>
    <t>(грн.)</t>
  </si>
  <si>
    <t>РОЗПОДІЛ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</si>
  <si>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</si>
  <si>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</si>
  <si>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</si>
  <si>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</si>
  <si>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</si>
  <si>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</si>
  <si>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</si>
  <si>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</si>
  <si>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</si>
  <si>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</si>
  <si>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</si>
  <si>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</si>
  <si>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</si>
  <si>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</si>
  <si>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</si>
  <si>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</si>
  <si>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</si>
  <si>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</si>
  <si>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</si>
  <si>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</si>
  <si>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</si>
  <si>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</si>
  <si>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2140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</si>
  <si>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</si>
  <si>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</si>
  <si>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</si>
  <si>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</si>
  <si>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</si>
  <si>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</si>
  <si>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</si>
  <si>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</si>
  <si>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</si>
  <si>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</si>
  <si>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</si>
  <si>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</si>
  <si>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3080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</si>
  <si>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</si>
  <si>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</si>
  <si>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</si>
  <si>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</si>
  <si>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</si>
  <si>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</si>
  <si>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</si>
  <si>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</si>
  <si>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</si>
  <si>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</si>
  <si>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</si>
  <si>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</si>
  <si>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</si>
  <si>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</si>
  <si>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0726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</si>
  <si>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</si>
  <si>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</si>
  <si>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</si>
  <si>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</si>
  <si>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</si>
  <si>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</si>
  <si>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</si>
  <si>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</si>
  <si>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</si>
  <si>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</si>
  <si>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</si>
  <si>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рішення міської ради</t>
  </si>
  <si>
    <t>І.О.Бучук</t>
  </si>
  <si>
    <t>Надання позашкільної освіти позашкільними закладами освіти, заходи із позашкільної роботи з дітьми</t>
  </si>
  <si>
    <t>Багатопрофільна стаціонарна медична допомога населенню</t>
  </si>
  <si>
    <t>Первинна медична допомога населенню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</si>
  <si>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</si>
  <si>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</si>
  <si>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</si>
  <si>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</si>
  <si>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</si>
  <si>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</si>
  <si>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Заходи державної політики з питань дітей та їх соціального захисту</t>
  </si>
  <si>
    <t>3190</t>
  </si>
  <si>
    <t>0490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</si>
  <si>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</si>
  <si>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</si>
  <si>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</si>
  <si>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</si>
  <si>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5031</t>
  </si>
  <si>
    <t>Утримання та навчально-тренувальна робота комунальних дитячо-юнацьких спортивних шкіл</t>
  </si>
  <si>
    <t>Надання допомоги у зв`язку з вагітністю і пологами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</si>
  <si>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</si>
  <si>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</si>
  <si>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0824</t>
  </si>
  <si>
    <t>Проведення навчально-тренувальних зборів і змагань з олімпійських видів спорту</t>
  </si>
  <si>
    <t>5041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</si>
  <si>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</si>
  <si>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</si>
  <si>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Утримання об`єктів соціальної сфери підприємств, що передаються до комунальної власності</t>
  </si>
  <si>
    <t xml:space="preserve">                                                                   Додаток 6</t>
  </si>
  <si>
    <t xml:space="preserve">                                                                   ЗАТВЕРДЖЕНО</t>
  </si>
  <si>
    <t xml:space="preserve">                                                                   рішення   міської ради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</si>
  <si>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</si>
  <si>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капітальний ремонт світлофорних об’єктів</t>
  </si>
  <si>
    <t>Секретар  міської ради</t>
  </si>
  <si>
    <t>0610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</si>
  <si>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</si>
  <si>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Компенсаційні виплати за пільговий проїзд окремих категорій громадян на залізничному транспорті</t>
  </si>
  <si>
    <t>3160</t>
  </si>
  <si>
    <t>співфінансування інвестиційного проекту капітальний ремонт будівлі Дружківської гімназії "Інтелект" відділу освіти Дружківської міської ради (з використанням заходів термомодернізації), розташованої за адресою: м. Дружківка, вул. Космонавтів, буд. 16</t>
  </si>
  <si>
    <t>0100000</t>
  </si>
  <si>
    <t>0110000</t>
  </si>
  <si>
    <t>0110150</t>
  </si>
  <si>
    <t>0150</t>
  </si>
  <si>
    <t>0117350</t>
  </si>
  <si>
    <t>7350</t>
  </si>
  <si>
    <t>Розроблення схем планування та забудови територій (містобудівної документації)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</si>
  <si>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</si>
  <si>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</si>
  <si>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</si>
  <si>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</si>
  <si>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</si>
  <si>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</si>
  <si>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</si>
  <si>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</si>
  <si>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</si>
  <si>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</si>
  <si>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</si>
  <si>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</si>
  <si>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</si>
  <si>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</si>
  <si>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</si>
  <si>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</si>
  <si>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</si>
  <si>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</si>
  <si>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</si>
  <si>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</si>
  <si>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</si>
  <si>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0700000</t>
  </si>
  <si>
    <t>0710000</t>
  </si>
  <si>
    <t>0710160</t>
  </si>
  <si>
    <t>0711140</t>
  </si>
  <si>
    <t>0712010</t>
  </si>
  <si>
    <t>0712100</t>
  </si>
  <si>
    <t>2100</t>
  </si>
  <si>
    <t>Стоматологічна допомога населенню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</si>
  <si>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</si>
  <si>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</si>
  <si>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</si>
  <si>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</si>
  <si>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</si>
  <si>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</si>
  <si>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Програми і централізовані заходи у галузі охорони здоров`я</t>
  </si>
  <si>
    <t>0712141</t>
  </si>
  <si>
    <t>2141</t>
  </si>
  <si>
    <t>Програми і централізовані заходи з імунопрофілактики</t>
  </si>
  <si>
    <t>0712142</t>
  </si>
  <si>
    <t>2142</t>
  </si>
  <si>
    <t>Програми і централізовані заходи боротьби з туберкульозом</t>
  </si>
  <si>
    <t>0712143</t>
  </si>
  <si>
    <t>2143</t>
  </si>
  <si>
    <t>Програми і централізовані заходи профілактики ВІЛ-інфекції/СНІДу</t>
  </si>
  <si>
    <t>0712144</t>
  </si>
  <si>
    <t>2144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</si>
  <si>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</si>
  <si>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</si>
  <si>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</si>
  <si>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здоров`я</t>
  </si>
  <si>
    <t>0712151</t>
  </si>
  <si>
    <t>2151</t>
  </si>
  <si>
    <t>Забезпечення діяльності інших закладів у сфері охорони здоров`я</t>
  </si>
  <si>
    <t>0800000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</si>
  <si>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</si>
  <si>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</si>
  <si>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</si>
  <si>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</si>
  <si>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</si>
  <si>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</si>
  <si>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</si>
  <si>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</si>
  <si>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</si>
  <si>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</si>
  <si>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</si>
  <si>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</si>
  <si>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</si>
  <si>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</si>
  <si>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</si>
  <si>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</si>
  <si>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</si>
  <si>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</si>
  <si>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</si>
  <si>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</si>
  <si>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</si>
  <si>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</si>
  <si>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</si>
  <si>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</si>
  <si>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0813035</t>
  </si>
  <si>
    <t>0813036</t>
  </si>
  <si>
    <t>3036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</si>
  <si>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</si>
  <si>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</si>
  <si>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</si>
  <si>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</si>
  <si>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0813043</t>
  </si>
  <si>
    <t>0813044</t>
  </si>
  <si>
    <t>0813045</t>
  </si>
  <si>
    <t>0813046</t>
  </si>
  <si>
    <t>0813047</t>
  </si>
  <si>
    <t>0813080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</si>
  <si>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</si>
  <si>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</si>
  <si>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</si>
  <si>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</si>
  <si>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</si>
  <si>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</si>
  <si>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</si>
  <si>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0813105</t>
  </si>
  <si>
    <t>Надання реабілітаційних послуг особам з інвалідністю та дітям з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</si>
  <si>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</si>
  <si>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</si>
  <si>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</si>
  <si>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</si>
  <si>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</si>
  <si>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</si>
  <si>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</si>
  <si>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</si>
  <si>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</si>
  <si>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</si>
  <si>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</si>
  <si>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</si>
  <si>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</si>
  <si>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</si>
  <si>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</si>
  <si>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</si>
  <si>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</si>
  <si>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0817370</t>
  </si>
  <si>
    <t>7370</t>
  </si>
  <si>
    <t>Реалізація інших заходів щодо соціально-економічного розвитку територій</t>
  </si>
  <si>
    <t>0900000</t>
  </si>
  <si>
    <t>0910000</t>
  </si>
  <si>
    <t>0910160</t>
  </si>
  <si>
    <t>0913110</t>
  </si>
  <si>
    <t>3110</t>
  </si>
  <si>
    <t>Заклади і заходи з питань дітей та їх соціального захисту</t>
  </si>
  <si>
    <t>0913112</t>
  </si>
  <si>
    <t>1000000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</si>
  <si>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</si>
  <si>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</si>
  <si>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</si>
  <si>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</si>
  <si>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</si>
  <si>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</si>
  <si>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</si>
  <si>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</si>
  <si>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</si>
  <si>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</si>
  <si>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</si>
  <si>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</si>
  <si>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</si>
  <si>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</si>
  <si>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</si>
  <si>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</si>
  <si>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</si>
  <si>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Забезпечення діяльності інших закладів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</si>
  <si>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</si>
  <si>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</si>
  <si>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</si>
  <si>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</si>
  <si>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1015030</t>
  </si>
  <si>
    <t>5030</t>
  </si>
  <si>
    <t>Розвиток дитячо-юнацького та резервного спорту</t>
  </si>
  <si>
    <t>1015031</t>
  </si>
  <si>
    <t>1015040</t>
  </si>
  <si>
    <t>5040</t>
  </si>
  <si>
    <t>Підтримка і розвиток спортивної інфраструктури</t>
  </si>
  <si>
    <t>1015041</t>
  </si>
  <si>
    <t>Утримання та фінансова підтримка спортивних споруд</t>
  </si>
  <si>
    <t>1015060</t>
  </si>
  <si>
    <t>5060</t>
  </si>
  <si>
    <t>Інші заходи з розвитку фізичної культури та спорту</t>
  </si>
  <si>
    <t>1015061</t>
  </si>
  <si>
    <t>1200000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</si>
  <si>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</si>
  <si>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</si>
  <si>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</si>
  <si>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</si>
  <si>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</si>
  <si>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</si>
  <si>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</si>
  <si>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</si>
  <si>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</si>
  <si>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</si>
  <si>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</si>
  <si>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</si>
  <si>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</si>
  <si>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</si>
  <si>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1216060</t>
  </si>
  <si>
    <t>1216080</t>
  </si>
  <si>
    <t>6080</t>
  </si>
  <si>
    <t>Реалізація державних та місцевих житлових програм</t>
  </si>
  <si>
    <t>1216083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</si>
  <si>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</si>
  <si>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</si>
  <si>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</si>
  <si>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</si>
  <si>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</si>
  <si>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</si>
  <si>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</si>
  <si>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</si>
  <si>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</si>
  <si>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1218120</t>
  </si>
  <si>
    <t>8120</t>
  </si>
  <si>
    <t>Заходи з організації рятування на водах</t>
  </si>
  <si>
    <t>1218310</t>
  </si>
  <si>
    <t>8310</t>
  </si>
  <si>
    <t>Запобігання та ліквідація забруднення навколишнього природного середовища</t>
  </si>
  <si>
    <t>1218313</t>
  </si>
  <si>
    <t>8313</t>
  </si>
  <si>
    <t>3700000</t>
  </si>
  <si>
    <t>3710000</t>
  </si>
  <si>
    <t>3710160</t>
  </si>
  <si>
    <t>3713190</t>
  </si>
  <si>
    <t>Соціальний захист ветеранів війни та праці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</si>
  <si>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</si>
  <si>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</si>
  <si>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</si>
  <si>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</si>
  <si>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9770</t>
  </si>
  <si>
    <t>Інші субвенції з місцевого бюджету</t>
  </si>
  <si>
    <t>видатків міського бюджету Дружківської міської ради на 2018 рік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</si>
  <si>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</si>
  <si>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придбання автомобіля</t>
  </si>
  <si>
    <t>06 Відділ освіти Дружківської міської ради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</si>
  <si>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</si>
  <si>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07 Міський відділ охорони здоров*я Дружківської міської ради</t>
  </si>
  <si>
    <t>співфінансування  проекту "Капітальний ремонт будівель КЛПУ "Дружківська  міська клінічна лікарня №1": "Будівля лікарні", "Будівля інфекційного відділення", розташованих за адресою: вул. Котляревського, 151"</t>
  </si>
  <si>
    <t>10  Відділ з питань культури, сім*ї, молоді, спорту та туризму Дружківської міської ради</t>
  </si>
  <si>
    <t xml:space="preserve">капітальний ремонт </t>
  </si>
  <si>
    <t>12 Управління житлового та комунального господарства Дружківської міської ради</t>
  </si>
  <si>
    <t>0813242</t>
  </si>
  <si>
    <t>37 Міське фінансове управління Дружківської міської ради</t>
  </si>
  <si>
    <t>Напрямки видатків, фінансування яких буде проводитись у 2018 році за рахунок коштів бюджету розвитку</t>
  </si>
  <si>
    <t>0712152</t>
  </si>
  <si>
    <t>2152</t>
  </si>
  <si>
    <t>Інші програми та заходи у сфері охорони здоров`я</t>
  </si>
  <si>
    <t>0813042</t>
  </si>
  <si>
    <t>3042</t>
  </si>
  <si>
    <t>Надання допомоги при усиновленні дитини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</si>
  <si>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</si>
  <si>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</si>
  <si>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</si>
  <si>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</si>
  <si>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</si>
  <si>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</si>
  <si>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</si>
  <si>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</si>
  <si>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</si>
  <si>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</si>
  <si>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</si>
  <si>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</si>
  <si>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0813123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</si>
  <si>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</si>
  <si>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</si>
  <si>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</si>
  <si>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</si>
  <si>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</si>
  <si>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0712146</t>
  </si>
  <si>
    <t>2146</t>
  </si>
  <si>
    <t>Відшкодування вартості лікарських засобів для лікування окремих захворювань</t>
  </si>
  <si>
    <t>0611162</t>
  </si>
  <si>
    <t>1162</t>
  </si>
  <si>
    <t>Інші програми та заходи у сфері освіти</t>
  </si>
  <si>
    <t>1014082</t>
  </si>
  <si>
    <t>4082</t>
  </si>
  <si>
    <t>Інші заходи в галузі культури і мистецтва</t>
  </si>
  <si>
    <t>розробка проектно – кошторисної документації для комплексної термосанації будівлі  Палацу культури «Етюд»</t>
  </si>
  <si>
    <t>коригування проектно – кошторисної документації по об’єкту «Капітальний ремонт будівлі дошкільного закладу «Берізка», розташованого за адресою: вул.  Рибіна, 2</t>
  </si>
  <si>
    <t>виготовлення проектно – кошторисної документації для капітального ремонту спортивної міні- площадки зі штучним покриттям для загальноосвітньої школи №7</t>
  </si>
  <si>
    <t>капітальний ремонт глядацької зали палацу культури «Етюд»</t>
  </si>
  <si>
    <t>Додаток 5</t>
  </si>
  <si>
    <t xml:space="preserve">ЗАТВЕРДЖЕНО </t>
  </si>
  <si>
    <t xml:space="preserve">Перелік об’єктів, видатки на які у 2018  році будуть проводитися за рахунок коштів бюджету розвитку  спеціального фонду міського бюджету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</si>
  <si>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</si>
  <si>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</si>
  <si>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</si>
  <si>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</si>
  <si>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08  Управління соціального захисту населення  Дружківської міської ради</t>
  </si>
  <si>
    <t>створення "Соціального офісу" шляхом реконструкції першого поверху будівлі з прибудовою будівлі та реконструкції інженерних мереж за адресою: Донецька обл., м. Дружківка, сул. Машинобудівників, 64 та оснащення програмним забезпеченням</t>
  </si>
  <si>
    <t>виготовлення проектно – кошторисної документації по пожежній сигналізації, оповіщення та пожежного нагляду</t>
  </si>
  <si>
    <t xml:space="preserve">виготовлення проектно – кошторисної документації по системі захисту будівлі від блискавок </t>
  </si>
  <si>
    <t>виготовлення проектно – кошторисної документації по вогнезахисній обробці дерев’яних конструкцій горищного приміщення  будівлі УСЗН</t>
  </si>
  <si>
    <t>Керуючий справами виконкому                                                                                І.В. Курило</t>
  </si>
  <si>
    <t>Начальник міськфінуправління                                                                                І.В. Трушин</t>
  </si>
  <si>
    <t>10 Відділ з питань культури, сім*ї, молоді, спорту та туризму Дружківської міської ради</t>
  </si>
  <si>
    <t>Будівництво інших об`єктів соціальної та виробничої інфраструктури комунальної власності</t>
  </si>
  <si>
    <t>проектно- кошторисної документації на будівництво огорожі в парку  культури та відпочинку за адресою: вул. Соборна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</si>
  <si>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</si>
  <si>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автодоріг по вул. шахтарська, Чайковського, Педагогічна, внутриквартальних автодоріг мікрорайону №8, тротуарного покриття площі Молодіжна</t>
  </si>
  <si>
    <t>0617361</t>
  </si>
  <si>
    <t>0717361</t>
  </si>
  <si>
    <t xml:space="preserve">придбання основного засобу </t>
  </si>
  <si>
    <t>1217361</t>
  </si>
  <si>
    <t>співфінансування інвестиційного проекту «Реконструкція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Машинобудівників,64, м. Дружківка, Донецька область (коригування)»</t>
  </si>
  <si>
    <t>поповнення статутного капіталу комунального підприємства «Муніципальна варта».</t>
  </si>
  <si>
    <t>співфінансування інвестиційного проекту  «Реконструкція спортивного майданчику зі штучним покриттям на базі ЗОШ №7»</t>
  </si>
  <si>
    <t>1017361</t>
  </si>
  <si>
    <t>1017370</t>
  </si>
  <si>
    <t>експертиза проектно кошторисної документації на об’єкт «Реконструкція системи теплопостачання з улаштуванням окремо стоячої котельні за адресою: вул. Космонавтів, 40 м. Дружківка»</t>
  </si>
  <si>
    <t>придбання дорожнього контролеру КС- 16 -2КМ для світлофорного об’єкту, розташованого на перехресті вул. О. Тихого та вул. Інтернаціональна</t>
  </si>
  <si>
    <t>0117360</t>
  </si>
  <si>
    <t>7360</t>
  </si>
  <si>
    <t>Виконання інвестиційних проектів</t>
  </si>
  <si>
    <t>0117361</t>
  </si>
  <si>
    <t>7361</t>
  </si>
  <si>
    <t>0617360</t>
  </si>
  <si>
    <t>0717360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</si>
  <si>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</si>
  <si>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</si>
  <si>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</si>
  <si>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1017330</t>
  </si>
  <si>
    <t>7330</t>
  </si>
  <si>
    <t>1017360</t>
  </si>
  <si>
    <t>1217360</t>
  </si>
  <si>
    <t>коригування проектно – кошторисної документації проекту «Реконструкція Дружківського парку та відпочинку за адресою: м. Дружківка, вул. Соборна (1-2 черга)»</t>
  </si>
  <si>
    <t>Начальник управління</t>
  </si>
  <si>
    <t>І.В.Трушина</t>
  </si>
  <si>
    <t>Розподіл видатків міського бюджету Дружківської міської ради на 2018 рік підготовлено міським фінансовим управлінням Дружківської міської ради</t>
  </si>
  <si>
    <t>Перелік об’єктів, видатки на які у 2018  році будуть проводитися за рахунок коштів бюджету розвитку  спеціального фонду міського бюджету  підготовлено міським фінансовим управлінням Дружківської міської ради</t>
  </si>
  <si>
    <t>Напрямки видатків, фінансування яких буде проводитись у 2018 році за рахунок коштів бюджету розвитку підготовлено міським фінансовим управлінням Дружківської міської ради</t>
  </si>
  <si>
    <t>Додаток 1</t>
  </si>
  <si>
    <t>Доходи міського бюджету Дружківської міської ради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</si>
  <si>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</si>
  <si>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</si>
  <si>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</si>
  <si>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</si>
  <si>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</si>
  <si>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</si>
  <si>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</si>
  <si>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</si>
  <si>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</si>
  <si>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</si>
  <si>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</si>
  <si>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</si>
  <si>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</si>
  <si>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</si>
  <si>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</si>
  <si>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</si>
  <si>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</si>
  <si>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</si>
  <si>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</si>
  <si>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</si>
  <si>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</si>
  <si>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</si>
  <si>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</si>
  <si>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</si>
  <si>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</si>
  <si>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</si>
  <si>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</si>
  <si>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</si>
  <si>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</si>
  <si>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</si>
  <si>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</si>
  <si>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</si>
  <si>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</si>
  <si>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</si>
  <si>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</si>
  <si>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</si>
  <si>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</si>
  <si>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</si>
  <si>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</si>
  <si>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</si>
  <si>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</si>
  <si>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</si>
  <si>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</si>
  <si>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</si>
  <si>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</si>
  <si>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</si>
  <si>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</si>
  <si>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</si>
  <si>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</si>
  <si>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</si>
  <si>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</si>
  <si>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</si>
  <si>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</si>
  <si>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</si>
  <si>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</si>
  <si>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</si>
  <si>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</si>
  <si>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</si>
  <si>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</si>
  <si>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</si>
  <si>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</si>
  <si>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</si>
  <si>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</si>
  <si>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</si>
  <si>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</si>
  <si>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</si>
  <si>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</si>
  <si>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</si>
  <si>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</si>
  <si>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</si>
  <si>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</si>
  <si>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</si>
  <si>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</si>
  <si>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</si>
  <si>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</si>
  <si>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</si>
  <si>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</si>
  <si>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ДОХОДІВ</t>
  </si>
  <si>
    <t>Доходи міського бюджету Дружківської міської ради на 2018 рік підготовлено міським фінансовим управлінням Дружківської міської ради</t>
  </si>
  <si>
    <t>Додаток 2</t>
  </si>
  <si>
    <t xml:space="preserve">      Фінансування міського бюджету Дружківської міської ради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</si>
  <si>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</si>
  <si>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</si>
  <si>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</si>
  <si>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</si>
  <si>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медичної субвенції з державного бюджету місцевим бюджетам</t>
  </si>
  <si>
    <t>інша субвенція (з обласного бюджету на створення молодіжних центрів)</t>
  </si>
  <si>
    <t>На кінець періоду</t>
  </si>
  <si>
    <t>Фінансування за активними операціями</t>
  </si>
  <si>
    <t>Зміни обсягів бюджетних коштів</t>
  </si>
  <si>
    <t xml:space="preserve"> Фінансування міського бюджету Дружківської міської ради на 2018 рік підготовлено міським фінансовим управлінням Дружківської міської ради</t>
  </si>
  <si>
    <t>Додаток 4</t>
  </si>
  <si>
    <t>Розподіл міжбюджетних трансфертів між міським бюджетом  та іншими бюджетами на 2018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</si>
  <si>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</si>
  <si>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</si>
  <si>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</si>
  <si>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</si>
  <si>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</si>
  <si>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</si>
  <si>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</si>
  <si>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</si>
  <si>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</si>
  <si>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</si>
  <si>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</si>
  <si>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</si>
  <si>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</si>
  <si>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</si>
  <si>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</si>
  <si>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 xml:space="preserve">інші субвенції з місцевого бюджету (з обласного бюджету на створення молодіжних центрів в рамках реалізації проекту «Гідна країна для гідних людей») 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</si>
  <si>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</si>
  <si>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</si>
  <si>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 та поточний ремонт автодоріг)</t>
  </si>
  <si>
    <t>селищний бюджет смт. Райське</t>
  </si>
  <si>
    <t>Інші субвенції ( на капітальний ремонт автодоріг)</t>
  </si>
  <si>
    <t>селищний бюджет смт. Олексієво - Дружківка</t>
  </si>
  <si>
    <t>Інші субвенції ( на капітальний ремонт приміщення клубу для створення на його території молодіжного центру )</t>
  </si>
  <si>
    <t>Інші субвенції (на придбання путівок для оздоровлення дітей з соціально незахищених верств населення)</t>
  </si>
  <si>
    <t xml:space="preserve"> Інші субвенції (співфінансування заходів щодо фінансової підтримки суб’єктів малого підприємництва)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</si>
  <si>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</si>
  <si>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</si>
  <si>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</si>
  <si>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</si>
  <si>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Розподіл міжбюджетних трансфертів між міським бюджетом  та іншими бюджетами на 2018 рік підготовлено міським фінансовим управлінням Дружківської міської ради</t>
  </si>
  <si>
    <t>Додаток 7</t>
  </si>
  <si>
    <t xml:space="preserve"> рішення міської ради</t>
  </si>
  <si>
    <t>Перелік міських галузевих програм, які фінансуватимуться за рахунок коштів міського бюджету у 2018 році</t>
  </si>
  <si>
    <r>
      <t>Найменування
згідно з типовою відомчою/типовою програмною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/тимчасовою класифікацією видатків та кредитування місцевого бюджету</t>
    </r>
  </si>
  <si>
    <t>Найменування місцевої (регіональної) програми</t>
  </si>
  <si>
    <t>Разом загальний та спеціальний фонди</t>
  </si>
  <si>
    <t>01 Виконком Дружківської міської ради</t>
  </si>
  <si>
    <t>Програма заохочення відзнаками Дружківської міської ради на 2018 рік (рішення міської ради від 22.12.2017 №7/37-15)</t>
  </si>
  <si>
    <t>розділ 3.1.14. Програми соціального та економічного розвитку міста</t>
  </si>
  <si>
    <t>06  Відділ освіти Дружківської міської ради</t>
  </si>
  <si>
    <t>розділ 3.1.21.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</si>
  <si>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</si>
  <si>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3.1.22. Програми соціального та економічного розвитку міста</t>
  </si>
  <si>
    <t>Міська цільова соціальна програма протидії ВІЛ-інфекції/СНІДу у м.Дружківка на 2018 рік (рішення міської ради від 14.02.2018 №7/40-  )</t>
  </si>
  <si>
    <t>08 Управління соціального захисту населення Дружківської міської ради</t>
  </si>
  <si>
    <t xml:space="preserve">розділ 3.1.19. Програми соціального та економічного розвитку м. Дружківка </t>
  </si>
  <si>
    <t xml:space="preserve">розділ 3.1.23. Програми соціального та економічного розвитку м. Дружківка </t>
  </si>
  <si>
    <t xml:space="preserve">розділ 3.1.25. Програми соціального та економічного розвитку м. Дружківка </t>
  </si>
  <si>
    <t>Програма соціального захисту інвалідів I - II груп по зору м. Дружківки на 2018 -2019роки (рішення міської ради від 07.12.2017 №7/36-6)</t>
  </si>
  <si>
    <t xml:space="preserve">розділ 3.1.17. Програми соціального та економічного розвитку м. Дружківка </t>
  </si>
  <si>
    <t>09 Служба у справах дітей Дружківської міської ради</t>
  </si>
  <si>
    <t>розділ 3.1.20.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</si>
  <si>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</si>
  <si>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>розділ 3.1.24. Програми соціального та економічного розвитку міста</t>
  </si>
  <si>
    <t>розділ 3.1.23. Програми соціального та економічного розвитку міста</t>
  </si>
  <si>
    <t>розділ 3.1.7. Програми соціального та економічного розвитку міста</t>
  </si>
  <si>
    <t>розділ 3.1.26. Програми соціального та економічного розвитку міста</t>
  </si>
  <si>
    <t>розділ 3.1.17. Програми соціального та економічного розвитку міста</t>
  </si>
  <si>
    <t xml:space="preserve"> Програма розвитку малого і середнього підприємництва у м. Дружківка на 2017 - 2018 роки (рішення міської ради 25.01.2017 №7/20-2)</t>
  </si>
  <si>
    <t>розділ 3.1.19. Програми соціального та економічного розвитку міста</t>
  </si>
  <si>
    <t>Перелік міських галузевих програм, які фінансуватимуться за рахунок коштів міського бюджету у 2018 році підготовлено міським фінансовим управлінням Дружківської міської ради</t>
  </si>
  <si>
    <t>Інша діяльність щодо забезпечення житлом громадян</t>
  </si>
  <si>
    <t>придбання центрифуги у відділ клініко - діагностичної лабораторії КЛЗ ЦМКЛ</t>
  </si>
  <si>
    <t>капітальний ремонт зелених насаджень КЛПУ "Дружківська міська лікарня №2"</t>
  </si>
  <si>
    <t>Субвенція з місцевого бюджету державному бюджету на виконання програм соціально-економічного розвитку регіонів (оснащення Державної податкової інспекції у м. Дружківці сучасною комп’ютерною та іншою технікою)</t>
  </si>
  <si>
    <t>оснащення Державної податкової інспекції у м. Дружківці сучасною комп’ютерною та іншою технікою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</si>
  <si>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</si>
  <si>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розділ 3.1.13. Програми соціального та економічного розвитку міста</t>
  </si>
  <si>
    <t>придбання обладнання відеоспостереження</t>
  </si>
  <si>
    <t>придбання 2 телевізорів</t>
  </si>
  <si>
    <t>проходження комплексної експертизи по об’єкту «Капітальний ремонт будівлі Дружківської загальноосвітньої школи І-ІІ ступенів №8 Дружківської міської ради Донецької області м. Дружківка» (коригування)</t>
  </si>
  <si>
    <t>придбання холодильника двокамерного для дошкільного навчального закладу ясла - садка комбінованого типу №1 "Дюймовочка"</t>
  </si>
  <si>
    <t>співфінансування інвестиційного проекту: капітальний ремонт (санація) Дружківського дитячого дошкільного закладу «Берізка», розташованого за адресою: м. Дружківка, вул. Рибіна,2"</t>
  </si>
  <si>
    <t>розділ 3.1.24. Програми соціального та економічного розвитку міста (придбання обладнання для молодіжного центру)</t>
  </si>
  <si>
    <t xml:space="preserve"> розробка проекту «Капітальний ремонт мереж зовнішнього освітлення багатоповерхових мікрорайонів міста» (мікрорайони №№7,8,9 11,13)</t>
  </si>
  <si>
    <t>Обласний бюджет</t>
  </si>
  <si>
    <t>0117130</t>
  </si>
  <si>
    <t>7130</t>
  </si>
  <si>
    <t>0421</t>
  </si>
  <si>
    <t>Здійснення заходів із землеустрою</t>
  </si>
  <si>
    <t>1015012</t>
  </si>
  <si>
    <t>5012</t>
  </si>
  <si>
    <t>Проведення навчально-тренувальних зборів і змагань з неолімпійських видів спорту</t>
  </si>
  <si>
    <t>1216086</t>
  </si>
  <si>
    <t>6086</t>
  </si>
  <si>
    <t>1217370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</si>
  <si>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</si>
  <si>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</si>
  <si>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</si>
  <si>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розділ 3.1.15. Програми соціального та економічного розвитку міста</t>
  </si>
  <si>
    <t>розділ 3.1.5. Програми соціального та економічного розвитку міста</t>
  </si>
  <si>
    <t>оснащення кабінетів інклюзивно- ресурсних центрів</t>
  </si>
  <si>
    <t xml:space="preserve">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</t>
  </si>
  <si>
    <t xml:space="preserve">виготовлення проектно – кошторисної документації для укріплення підвалу Дошкільного закладу «Берізка» </t>
  </si>
  <si>
    <t xml:space="preserve">капітальний ремонт покрівлі Центру дитячої та юнацької творчості Дружківської міської ради </t>
  </si>
  <si>
    <t xml:space="preserve">придбання обладнання для видачі паспорта  громадянина України  (в т.ч. для виїзду за кордон) з безконтактним електронним носієм </t>
  </si>
  <si>
    <t>розробка проектно - кошторисної документації по об’єкту "Реконструкція вулиці Соборна та благоустрій прилеглої до неї території у м. Дружківка" (1 черга)</t>
  </si>
  <si>
    <t xml:space="preserve">реконструкція невикористаних приміщень, розташованих на п’ятому поверсі будівлі за адресою: м. Дружківка, вул. Радченко, 34а, під гуртожиток сімейного типу для медперсоналу з числа внутрішньо переміщених осіб. Коригування. </t>
  </si>
  <si>
    <t>будинок тимчасового помешкання по вул. Космонавтів, 15, м. Дружківка — термомодернізація, капітальний ремонт п’ятого поверху для розміщення внутрішньо переміщених осіб (коригування)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</si>
  <si>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</si>
  <si>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</si>
  <si>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</si>
  <si>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0717366</t>
  </si>
  <si>
    <t>7366</t>
  </si>
  <si>
    <t>Реалізація проектів в рамках Надзвичайної кредитної програми для відновлення України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</si>
  <si>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</si>
  <si>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</si>
  <si>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</si>
  <si>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1217366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</si>
  <si>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</si>
  <si>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- на оснащення кабінетів інклюзивно- ресурсних центрів</t>
  </si>
  <si>
    <r>
      <t>придбання стелі пам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яті</t>
    </r>
  </si>
  <si>
    <t>0817371</t>
  </si>
  <si>
    <t>0491</t>
  </si>
  <si>
    <t>0817372</t>
  </si>
  <si>
    <t>0492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</si>
  <si>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</si>
  <si>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придбання комп'ютерної техніки</t>
  </si>
  <si>
    <t>розділ 3.1.9. Програми соціального та економічного розвитку міста</t>
  </si>
  <si>
    <t>закупівля дидактичних матеріалів</t>
  </si>
  <si>
    <t xml:space="preserve">закупівля сучасних меблів </t>
  </si>
  <si>
    <t xml:space="preserve">закупівля комп'ютерного обладнання </t>
  </si>
  <si>
    <t>коригування проектно –кошторисної  документації проекту «Капітальний ремонт будівель КЛЗ «Центральна міська клінічна лікарня»: «Корпус №1», «Корпус №2», «Харчоблок» з благоустроєм, розташованих за адресою: Донецька область, м. Дружківка, вул. Короленка,12»</t>
  </si>
  <si>
    <t>капітальний ремонт лазерної камери для роздруківки рентгенівських знімків КЛЗ «Центральна міська клінічна лікарня»</t>
  </si>
  <si>
    <t>придбання комп’ютерної техніки для реалізації електронного документообігу та декларування пацієнтів</t>
  </si>
  <si>
    <t>придбання реєстрації відвідувачів, програмного забезпечення, телевізору та комп’ютерної техніки для ДПІ у м. Дружківці Головного управління ДФС у Донецькій області</t>
  </si>
  <si>
    <t>проведення капітального ремонту головному управлінню Служби безпеки України в Донецькій та Луганській областях</t>
  </si>
  <si>
    <t>розділ 3.1.27. Програми соціального та економічного розвитку міста</t>
  </si>
  <si>
    <t>коригування та проведення державної експертизи по об’єкту «Капітальний ремонт будівлі Дружківської гімназії «Інтелект» Дружківської міської ради (з використанням заходів термомодернізації), розташованої за адресою: м. Дружківка, вул. Космонавтів,16 (коригування)»</t>
  </si>
  <si>
    <t>придбання ноутбука</t>
  </si>
  <si>
    <t xml:space="preserve">розділ 3.1.19. Програми соціального та економічного розвитку міста </t>
  </si>
  <si>
    <t>придбання та встановлення обладнання, що вийшло з ладу  на котельнях №18 та 20</t>
  </si>
  <si>
    <t>капітальний ремонт підпірної стінки парку культури та відпочинку</t>
  </si>
  <si>
    <t>придбання малих архітектурних форм для благоустрою парку культури та відпочинку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</si>
  <si>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</si>
  <si>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</si>
  <si>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</si>
  <si>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0816020</t>
  </si>
  <si>
    <t>Інші субвенції з місцевого бюджету (з обласного бюджету на організацію заходів, 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сім’ях з дітьми)</t>
  </si>
  <si>
    <t>Субвенція з місцевого бюджету державному бюджету на виконання програм соціально-економічного розвитку регіонів (придбання реєстрації відвідувачів, програмного забезпечення, телевізору та комп’ютерної техніки для ДПІ у м. Дружківці Головного управління ДФС у Донецькій області)</t>
  </si>
  <si>
    <t>Субвенція з місцевого бюджету державному бюджету на виконання програм соціально-економічного розвитку регіонів (проведення капітального ремонту головному управлінню Служби безпеки України в Донецькій та Луганській областях)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</si>
  <si>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</t>
  </si>
  <si>
    <t xml:space="preserve"> субвенція з обласного бюджету  на надання державної підтримки особам з особливими освітніми потребами за рахунок відповідної субвенції з державного бюджету" - на оснащення кабінетів інклюзивно- ресурсних центрів</t>
  </si>
  <si>
    <t>Субвенція з обласного 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</si>
  <si>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Кошти, що передаються із загального фонду бюджету до бюджету розвитку (спеціального фонду), в т.ч. за рахунок</t>
  </si>
  <si>
    <t>капітальний ремонт подвір’я загальноосвітньої школи №6 (асфальтове покриття 1400 кв.м.)</t>
  </si>
  <si>
    <t>0444</t>
  </si>
  <si>
    <t>капітальний ремонт автодоріг смт. Олексієво - Дружківка</t>
  </si>
  <si>
    <t>капітальний ремонт приміщення клубу смт. Олексієво - Дружківка для створення молодіжного центру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</si>
  <si>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</si>
  <si>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</si>
  <si>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співфінансування проекту «придбання двох мобільних (виїзних)офісів надання адміністративних та соціальних послуг мешканцям Дружківської ОТГ (перспективної)» шляхом придбання двох автомобілей спеціального призначення (великовантажні мототранспортні засоби(«Мобільний офіс»), виготовлених на базі вантажного автомобіля</t>
  </si>
  <si>
    <t>придбання мультимедійного обладнання для реалізації проекту «Нова українська школа»</t>
  </si>
  <si>
    <t>капітальний ремонт підлоги першої частини першого поверху (заміна лінолеуму)</t>
  </si>
  <si>
    <t>капітальний ремонт фасаду ЗОШ №6</t>
  </si>
  <si>
    <t>капітальний ремонт фасаду ЗОШ №8</t>
  </si>
  <si>
    <t>капітальний ремонт флюорографічного апарату шляхом заміни материнської плати КЛЗ "Центральна міська клінічна лікарня"</t>
  </si>
  <si>
    <t>фінансова підтримка КП "Комсервіс" на  придбання лічильника обліку теплової енергії будинку №78 по вул. Енгельса з подальшим його монтажем</t>
  </si>
  <si>
    <t>проектування та будівництво під ключ нової споруди невиробничого призначення - Мотузковий парк у Парку культури та відпочинку по вул. Соборній</t>
  </si>
  <si>
    <t>придбання комп’ютерної та оргтехніки для Дружківського ВП Краматорського ВП ГУНП в Донецькій області</t>
  </si>
  <si>
    <t>капітальний ремонт адміністративної будівлі Дружківського ВП Краматорського ВП ГУНП в Донецькій області</t>
  </si>
  <si>
    <t>придбання системи відеоспостереження Дружківського ВП Краматорського ВП ГУНП в Донецькій області</t>
  </si>
  <si>
    <t>Субвенція з місцевого бюджету державному бюджету на виконання програм соціально-економічного розвитку регіонів (придбання комп’ютерної та оргтехніки для Дружківського ВП Краматорського ВП ГУНП в Донецькій області)</t>
  </si>
  <si>
    <t>Субвенція з місцевого бюджету державному бюджету на виконання програм соціально-економічного розвитку регіонів (капітальний ремонт адміністративної будівлі Дружківського ВП Краматорського ВП ГУНП в Донецькій області)</t>
  </si>
  <si>
    <t>Субвенція з місцевого бюджету державному бюджету на виконання програм соціально-економічного розвитку регіонів (придбання системи відеоспостереження Дружківського ВП Краматорського ВП ГУНП в Донецькій області)</t>
  </si>
  <si>
    <t xml:space="preserve"> будівництво котельні будівлі Палацу спорту, розташованого за адресою: вул. Соборна,4</t>
  </si>
  <si>
    <t>будівництво (в т.ч. проектування) нової споруди невиробничого призначення у Парку культури по вул. Соборній</t>
  </si>
  <si>
    <t xml:space="preserve">реконструкція (термомодернізація) гуртожитку по вул. Радченка, буд. 36 під гуртожиток сімейного типу, м. Дружківка Донецької області (коригування) </t>
  </si>
  <si>
    <t>капітальний ремонт покрівлі їдальні площею 320 кв.м. ЗОШ №7</t>
  </si>
  <si>
    <t>придбання радіосистеми, ноутбука, активної акустичної системи, мікшерного пульту та кондиціонерів  для молодіжного центру</t>
  </si>
  <si>
    <t>капітальний ремонт подвір’я загальноосвітньої школи №7 (асфальтове покриття 1349,5 кв.м.)</t>
  </si>
  <si>
    <t>капітальний ремонт подвір’я загальноосвітньої школи №8 (асфальтове покриття)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</si>
  <si>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</si>
  <si>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</si>
  <si>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</si>
  <si>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</si>
  <si>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</si>
  <si>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</si>
  <si>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</si>
  <si>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</si>
  <si>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</si>
  <si>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</si>
  <si>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</si>
  <si>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</si>
  <si>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</si>
  <si>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</si>
  <si>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</si>
  <si>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r>
      <t>Найменування
згідно з типовою відомчою/типовою програмною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/тимчасовою класифікацією видатків та кредитування місцевого бюджету</t>
    </r>
  </si>
  <si>
    <t>08.08.2018 № 7/46-17</t>
  </si>
  <si>
    <t xml:space="preserve">                                                                    08.08.2018 № 7/46-17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</si>
</sst>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_-* #,##0_г_р_н_._-;\-* #,##0_г_р_н_._-;_-* &quot;-&quot;??_г_р_н_._-;_-@_-"/>
    <numFmt numFmtId="214" formatCode="#,##0.000"/>
    <numFmt numFmtId="215" formatCode="_-* #,##0.0\ _₽_-;\-* #,##0.0\ _₽_-;_-* &quot;-&quot;?\ _₽_-;_-@_-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b/>
      <vertAlign val="superscript"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8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7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8" fillId="0" borderId="10" xfId="82" applyFont="1" applyBorder="1" applyAlignment="1" quotePrefix="1">
      <alignment horizontal="center" vertical="center" wrapText="1"/>
      <protection/>
    </xf>
    <xf numFmtId="2" fontId="68" fillId="0" borderId="10" xfId="82" applyNumberFormat="1" applyFont="1" applyBorder="1" applyAlignment="1" quotePrefix="1">
      <alignment horizontal="center" vertical="center" wrapText="1"/>
      <protection/>
    </xf>
    <xf numFmtId="0" fontId="12" fillId="0" borderId="0" xfId="83" applyFont="1">
      <alignment/>
      <protection/>
    </xf>
    <xf numFmtId="0" fontId="69" fillId="0" borderId="0" xfId="82" applyFont="1" applyAlignment="1">
      <alignment horizontal="center"/>
      <protection/>
    </xf>
    <xf numFmtId="0" fontId="67" fillId="0" borderId="10" xfId="82" applyFont="1" applyBorder="1" applyAlignment="1">
      <alignment horizontal="center" vertical="center" wrapText="1"/>
      <protection/>
    </xf>
    <xf numFmtId="0" fontId="12" fillId="0" borderId="0" xfId="83" applyFont="1" applyAlignment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68" fillId="0" borderId="10" xfId="8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0" fillId="0" borderId="0" xfId="0" applyFont="1" applyAlignment="1">
      <alignment/>
    </xf>
    <xf numFmtId="211" fontId="16" fillId="0" borderId="10" xfId="51" applyNumberFormat="1" applyFont="1" applyBorder="1" applyAlignment="1">
      <alignment horizontal="center" vertical="center" wrapText="1"/>
      <protection/>
    </xf>
    <xf numFmtId="175" fontId="16" fillId="0" borderId="10" xfId="99" applyFont="1" applyBorder="1" applyAlignment="1">
      <alignment horizontal="center" vertical="center" wrapText="1"/>
    </xf>
    <xf numFmtId="175" fontId="6" fillId="0" borderId="0" xfId="0" applyNumberFormat="1" applyFont="1" applyFill="1" applyAlignment="1">
      <alignment/>
    </xf>
    <xf numFmtId="175" fontId="7" fillId="0" borderId="0" xfId="0" applyNumberFormat="1" applyFont="1" applyFill="1" applyAlignment="1" applyProtection="1">
      <alignment/>
      <protection/>
    </xf>
    <xf numFmtId="0" fontId="69" fillId="0" borderId="0" xfId="82" applyFont="1" applyAlignment="1">
      <alignment horizontal="left"/>
      <protection/>
    </xf>
    <xf numFmtId="0" fontId="68" fillId="0" borderId="10" xfId="82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78" applyFont="1">
      <alignment/>
      <protection/>
    </xf>
    <xf numFmtId="0" fontId="12" fillId="0" borderId="0" xfId="78" applyFont="1" applyAlignment="1">
      <alignment horizontal="right"/>
      <protection/>
    </xf>
    <xf numFmtId="0" fontId="68" fillId="0" borderId="10" xfId="61" applyFont="1" applyBorder="1" applyAlignment="1">
      <alignment horizontal="center" vertical="center" wrapText="1"/>
      <protection/>
    </xf>
    <xf numFmtId="0" fontId="68" fillId="34" borderId="10" xfId="61" applyFont="1" applyFill="1" applyBorder="1" applyAlignment="1">
      <alignment horizontal="center" vertical="center" wrapText="1"/>
      <protection/>
    </xf>
    <xf numFmtId="0" fontId="72" fillId="0" borderId="10" xfId="82" applyFont="1" applyBorder="1" applyAlignment="1">
      <alignment horizontal="center" vertical="center"/>
      <protection/>
    </xf>
    <xf numFmtId="0" fontId="72" fillId="0" borderId="10" xfId="82" applyFont="1" applyBorder="1" applyAlignment="1">
      <alignment horizontal="center" vertical="center" wrapText="1"/>
      <protection/>
    </xf>
    <xf numFmtId="0" fontId="69" fillId="0" borderId="10" xfId="82" applyFont="1" applyBorder="1" applyAlignment="1">
      <alignment horizontal="center" vertical="center"/>
      <protection/>
    </xf>
    <xf numFmtId="0" fontId="69" fillId="0" borderId="10" xfId="82" applyFont="1" applyBorder="1" applyAlignment="1">
      <alignment horizontal="center" vertical="center" wrapText="1"/>
      <protection/>
    </xf>
    <xf numFmtId="0" fontId="69" fillId="0" borderId="10" xfId="84" applyFont="1" applyBorder="1" applyAlignment="1">
      <alignment horizontal="center" vertical="center" wrapText="1"/>
      <protection/>
    </xf>
    <xf numFmtId="0" fontId="69" fillId="0" borderId="0" xfId="82" applyFont="1" applyBorder="1" applyAlignment="1">
      <alignment horizontal="center" vertical="center"/>
      <protection/>
    </xf>
    <xf numFmtId="0" fontId="69" fillId="0" borderId="0" xfId="82" applyFont="1" applyBorder="1" applyAlignment="1">
      <alignment horizontal="center" vertical="center" wrapText="1"/>
      <protection/>
    </xf>
    <xf numFmtId="2" fontId="69" fillId="34" borderId="0" xfId="82" applyNumberFormat="1" applyFont="1" applyFill="1" applyBorder="1" applyAlignment="1">
      <alignment horizontal="center" vertical="center"/>
      <protection/>
    </xf>
    <xf numFmtId="2" fontId="69" fillId="0" borderId="0" xfId="82" applyNumberFormat="1" applyFont="1" applyBorder="1" applyAlignment="1">
      <alignment horizontal="center" vertical="center"/>
      <protection/>
    </xf>
    <xf numFmtId="0" fontId="68" fillId="0" borderId="0" xfId="82" applyFont="1" applyBorder="1" applyAlignment="1">
      <alignment vertical="center"/>
      <protection/>
    </xf>
    <xf numFmtId="0" fontId="68" fillId="33" borderId="0" xfId="82" applyFont="1" applyFill="1" applyBorder="1" applyAlignment="1">
      <alignment vertical="center" wrapText="1"/>
      <protection/>
    </xf>
    <xf numFmtId="2" fontId="68" fillId="33" borderId="0" xfId="82" applyNumberFormat="1" applyFont="1" applyFill="1" applyBorder="1" applyAlignment="1">
      <alignment vertical="center"/>
      <protection/>
    </xf>
    <xf numFmtId="2" fontId="68" fillId="0" borderId="0" xfId="82" applyNumberFormat="1" applyFont="1" applyBorder="1" applyAlignment="1">
      <alignment vertical="center"/>
      <protection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 wrapText="1"/>
    </xf>
    <xf numFmtId="20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11" fontId="5" fillId="0" borderId="10" xfId="0" applyNumberFormat="1" applyFont="1" applyBorder="1" applyAlignment="1">
      <alignment horizontal="center" vertical="center" wrapText="1"/>
    </xf>
    <xf numFmtId="175" fontId="69" fillId="0" borderId="10" xfId="99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12" fontId="5" fillId="35" borderId="10" xfId="99" applyNumberFormat="1" applyFont="1" applyFill="1" applyBorder="1" applyAlignment="1">
      <alignment horizontal="center" vertical="center" wrapText="1"/>
    </xf>
    <xf numFmtId="212" fontId="5" fillId="0" borderId="10" xfId="99" applyNumberFormat="1" applyFont="1" applyBorder="1" applyAlignment="1">
      <alignment horizontal="center" vertical="center" wrapText="1"/>
    </xf>
    <xf numFmtId="212" fontId="6" fillId="0" borderId="10" xfId="99" applyNumberFormat="1" applyFont="1" applyBorder="1" applyAlignment="1">
      <alignment horizontal="center" vertical="center" wrapText="1"/>
    </xf>
    <xf numFmtId="212" fontId="13" fillId="0" borderId="13" xfId="99" applyNumberFormat="1" applyFont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01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2" fontId="19" fillId="0" borderId="10" xfId="83" applyNumberFormat="1" applyFont="1" applyFill="1" applyBorder="1" applyAlignment="1" quotePrefix="1">
      <alignment horizontal="center" vertical="center" wrapText="1"/>
      <protection/>
    </xf>
    <xf numFmtId="49" fontId="19" fillId="0" borderId="10" xfId="83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5" fontId="5" fillId="0" borderId="10" xfId="97" applyFont="1" applyBorder="1" applyAlignment="1">
      <alignment horizontal="center" vertical="center"/>
    </xf>
    <xf numFmtId="175" fontId="5" fillId="0" borderId="14" xfId="97" applyFont="1" applyBorder="1" applyAlignment="1">
      <alignment horizontal="center" vertical="center" wrapText="1"/>
    </xf>
    <xf numFmtId="175" fontId="5" fillId="0" borderId="10" xfId="97" applyFont="1" applyBorder="1" applyAlignment="1">
      <alignment horizontal="center" vertical="center" wrapText="1"/>
    </xf>
    <xf numFmtId="175" fontId="5" fillId="33" borderId="10" xfId="97" applyFont="1" applyFill="1" applyBorder="1" applyAlignment="1">
      <alignment horizontal="center" vertical="center" wrapText="1"/>
    </xf>
    <xf numFmtId="175" fontId="18" fillId="33" borderId="10" xfId="97" applyFont="1" applyFill="1" applyBorder="1" applyAlignment="1">
      <alignment horizontal="center" vertical="center" wrapText="1"/>
    </xf>
    <xf numFmtId="175" fontId="16" fillId="0" borderId="10" xfId="97" applyFont="1" applyBorder="1" applyAlignment="1">
      <alignment horizontal="center" vertical="center" wrapText="1"/>
    </xf>
    <xf numFmtId="175" fontId="21" fillId="0" borderId="10" xfId="97" applyFont="1" applyBorder="1" applyAlignment="1">
      <alignment horizontal="center" vertical="center" wrapText="1"/>
    </xf>
    <xf numFmtId="0" fontId="72" fillId="0" borderId="15" xfId="82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97" applyFont="1" applyBorder="1" applyAlignment="1">
      <alignment horizontal="center" vertical="center" wrapText="1"/>
    </xf>
    <xf numFmtId="49" fontId="69" fillId="0" borderId="10" xfId="82" applyNumberFormat="1" applyFont="1" applyBorder="1" applyAlignment="1">
      <alignment horizontal="center" vertical="center" wrapText="1"/>
      <protection/>
    </xf>
    <xf numFmtId="49" fontId="72" fillId="0" borderId="15" xfId="82" applyNumberFormat="1" applyFont="1" applyBorder="1" applyAlignment="1">
      <alignment horizontal="center" vertical="center" wrapText="1"/>
      <protection/>
    </xf>
    <xf numFmtId="2" fontId="72" fillId="0" borderId="10" xfId="82" applyNumberFormat="1" applyFont="1" applyBorder="1" applyAlignment="1" quotePrefix="1">
      <alignment horizontal="center" vertical="center" wrapText="1"/>
      <protection/>
    </xf>
    <xf numFmtId="0" fontId="69" fillId="0" borderId="10" xfId="82" applyFont="1" applyBorder="1" applyAlignment="1" quotePrefix="1">
      <alignment horizontal="center" vertical="center" wrapText="1"/>
      <protection/>
    </xf>
    <xf numFmtId="2" fontId="69" fillId="0" borderId="10" xfId="82" applyNumberFormat="1" applyFont="1" applyBorder="1" applyAlignment="1" quotePrefix="1">
      <alignment horizontal="center" vertical="center" wrapText="1"/>
      <protection/>
    </xf>
    <xf numFmtId="0" fontId="69" fillId="0" borderId="15" xfId="82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82" applyFont="1" applyBorder="1" applyAlignment="1" quotePrefix="1">
      <alignment horizontal="center" vertical="center" wrapText="1"/>
      <protection/>
    </xf>
    <xf numFmtId="175" fontId="6" fillId="33" borderId="10" xfId="97" applyFont="1" applyFill="1" applyBorder="1" applyAlignment="1">
      <alignment horizontal="center" vertical="center" wrapText="1"/>
    </xf>
    <xf numFmtId="49" fontId="69" fillId="0" borderId="10" xfId="82" applyNumberFormat="1" applyFont="1" applyBorder="1" applyAlignment="1" quotePrefix="1">
      <alignment horizontal="center" vertical="center" wrapText="1"/>
      <protection/>
    </xf>
    <xf numFmtId="175" fontId="6" fillId="33" borderId="10" xfId="99" applyFont="1" applyFill="1" applyBorder="1" applyAlignment="1">
      <alignment horizontal="center" vertical="center" wrapText="1"/>
    </xf>
    <xf numFmtId="175" fontId="5" fillId="0" borderId="10" xfId="99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211" fontId="19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5" fontId="19" fillId="0" borderId="10" xfId="97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11" fontId="19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5" fontId="19" fillId="0" borderId="0" xfId="99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171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175" fontId="18" fillId="0" borderId="14" xfId="97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5" fontId="18" fillId="0" borderId="10" xfId="97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175" fontId="22" fillId="33" borderId="10" xfId="97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72" fillId="0" borderId="10" xfId="82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175" fontId="5" fillId="33" borderId="14" xfId="97" applyFont="1" applyFill="1" applyBorder="1" applyAlignment="1">
      <alignment horizontal="center" vertical="center" wrapText="1"/>
    </xf>
    <xf numFmtId="211" fontId="19" fillId="0" borderId="10" xfId="51" applyNumberFormat="1" applyFont="1" applyBorder="1" applyAlignment="1">
      <alignment horizontal="center" vertical="center" wrapText="1"/>
      <protection/>
    </xf>
    <xf numFmtId="211" fontId="16" fillId="0" borderId="12" xfId="51" applyNumberFormat="1" applyFont="1" applyBorder="1" applyAlignment="1">
      <alignment horizontal="center" vertical="center" wrapText="1"/>
      <protection/>
    </xf>
    <xf numFmtId="0" fontId="69" fillId="0" borderId="17" xfId="82" applyFont="1" applyBorder="1" applyAlignment="1" quotePrefix="1">
      <alignment horizontal="center" vertical="center" wrapText="1"/>
      <protection/>
    </xf>
    <xf numFmtId="2" fontId="69" fillId="0" borderId="11" xfId="82" applyNumberFormat="1" applyFont="1" applyBorder="1" applyAlignment="1" quotePrefix="1">
      <alignment horizontal="center" vertical="center" wrapText="1"/>
      <protection/>
    </xf>
    <xf numFmtId="175" fontId="19" fillId="0" borderId="10" xfId="97" applyFont="1" applyBorder="1" applyAlignment="1">
      <alignment horizontal="center" vertical="center"/>
    </xf>
    <xf numFmtId="175" fontId="69" fillId="34" borderId="10" xfId="97" applyFont="1" applyFill="1" applyBorder="1" applyAlignment="1">
      <alignment horizontal="center" vertical="center"/>
    </xf>
    <xf numFmtId="175" fontId="69" fillId="0" borderId="10" xfId="97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99" applyFont="1" applyFill="1" applyBorder="1" applyAlignment="1">
      <alignment horizontal="center" vertical="center" wrapText="1"/>
    </xf>
    <xf numFmtId="175" fontId="5" fillId="0" borderId="12" xfId="97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4" fillId="33" borderId="0" xfId="82" applyFont="1" applyFill="1" applyBorder="1" applyAlignment="1">
      <alignment vertical="center"/>
      <protection/>
    </xf>
    <xf numFmtId="0" fontId="74" fillId="33" borderId="0" xfId="82" applyFont="1" applyFill="1" applyBorder="1" applyAlignment="1">
      <alignment vertical="center" wrapText="1"/>
      <protection/>
    </xf>
    <xf numFmtId="2" fontId="74" fillId="33" borderId="0" xfId="82" applyNumberFormat="1" applyFont="1" applyFill="1" applyBorder="1" applyAlignment="1">
      <alignment vertical="center"/>
      <protection/>
    </xf>
    <xf numFmtId="2" fontId="72" fillId="34" borderId="10" xfId="82" applyNumberFormat="1" applyFont="1" applyFill="1" applyBorder="1" applyAlignment="1">
      <alignment horizontal="center" vertical="center"/>
      <protection/>
    </xf>
    <xf numFmtId="2" fontId="72" fillId="0" borderId="10" xfId="82" applyNumberFormat="1" applyFont="1" applyBorder="1" applyAlignment="1">
      <alignment horizontal="center" vertical="center"/>
      <protection/>
    </xf>
    <xf numFmtId="2" fontId="69" fillId="34" borderId="10" xfId="82" applyNumberFormat="1" applyFont="1" applyFill="1" applyBorder="1" applyAlignment="1">
      <alignment horizontal="center" vertical="center"/>
      <protection/>
    </xf>
    <xf numFmtId="2" fontId="69" fillId="0" borderId="10" xfId="82" applyNumberFormat="1" applyFont="1" applyBorder="1" applyAlignment="1">
      <alignment horizontal="center" vertical="center"/>
      <protection/>
    </xf>
    <xf numFmtId="0" fontId="72" fillId="33" borderId="0" xfId="82" applyFont="1" applyFill="1" applyBorder="1" applyAlignment="1">
      <alignment horizontal="center" vertical="center"/>
      <protection/>
    </xf>
    <xf numFmtId="0" fontId="72" fillId="33" borderId="0" xfId="82" applyFont="1" applyFill="1" applyBorder="1" applyAlignment="1">
      <alignment horizontal="center" vertical="center" wrapText="1"/>
      <protection/>
    </xf>
    <xf numFmtId="2" fontId="72" fillId="33" borderId="0" xfId="82" applyNumberFormat="1" applyFont="1" applyFill="1" applyBorder="1" applyAlignment="1">
      <alignment horizontal="center" vertical="center"/>
      <protection/>
    </xf>
    <xf numFmtId="175" fontId="72" fillId="34" borderId="10" xfId="97" applyFont="1" applyFill="1" applyBorder="1" applyAlignment="1">
      <alignment vertical="center"/>
    </xf>
    <xf numFmtId="175" fontId="72" fillId="0" borderId="10" xfId="97" applyFont="1" applyBorder="1" applyAlignment="1">
      <alignment vertical="center"/>
    </xf>
    <xf numFmtId="175" fontId="69" fillId="34" borderId="10" xfId="97" applyFont="1" applyFill="1" applyBorder="1" applyAlignment="1">
      <alignment vertical="center"/>
    </xf>
    <xf numFmtId="175" fontId="69" fillId="0" borderId="10" xfId="97" applyFont="1" applyBorder="1" applyAlignment="1">
      <alignment vertical="center"/>
    </xf>
    <xf numFmtId="0" fontId="75" fillId="0" borderId="10" xfId="82" applyFont="1" applyBorder="1" applyAlignment="1" quotePrefix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2" fontId="69" fillId="0" borderId="19" xfId="82" applyNumberFormat="1" applyFont="1" applyBorder="1" applyAlignment="1" quotePrefix="1">
      <alignment horizontal="center" vertical="center" wrapText="1"/>
      <protection/>
    </xf>
    <xf numFmtId="2" fontId="75" fillId="0" borderId="10" xfId="82" applyNumberFormat="1" applyFont="1" applyBorder="1" applyAlignment="1" quotePrefix="1">
      <alignment horizontal="center" vertical="center" wrapText="1"/>
      <protection/>
    </xf>
    <xf numFmtId="2" fontId="75" fillId="34" borderId="10" xfId="82" applyNumberFormat="1" applyFont="1" applyFill="1" applyBorder="1" applyAlignment="1">
      <alignment horizontal="center" vertical="center" wrapText="1"/>
      <protection/>
    </xf>
    <xf numFmtId="2" fontId="75" fillId="0" borderId="10" xfId="82" applyNumberFormat="1" applyFont="1" applyBorder="1" applyAlignment="1">
      <alignment horizontal="center" vertical="center" wrapText="1"/>
      <protection/>
    </xf>
    <xf numFmtId="0" fontId="76" fillId="0" borderId="10" xfId="82" applyFont="1" applyBorder="1" applyAlignment="1">
      <alignment horizontal="center" vertical="center" wrapText="1"/>
      <protection/>
    </xf>
    <xf numFmtId="0" fontId="76" fillId="34" borderId="10" xfId="82" applyFont="1" applyFill="1" applyBorder="1" applyAlignment="1">
      <alignment horizontal="center" vertical="center" wrapText="1"/>
      <protection/>
    </xf>
    <xf numFmtId="0" fontId="75" fillId="0" borderId="10" xfId="82" applyFont="1" applyBorder="1" applyAlignment="1">
      <alignment horizontal="center" vertical="center" wrapText="1"/>
      <protection/>
    </xf>
    <xf numFmtId="0" fontId="76" fillId="0" borderId="10" xfId="82" applyFont="1" applyBorder="1" applyAlignment="1" quotePrefix="1">
      <alignment horizontal="center" vertical="center" wrapText="1"/>
      <protection/>
    </xf>
    <xf numFmtId="2" fontId="76" fillId="0" borderId="10" xfId="82" applyNumberFormat="1" applyFont="1" applyBorder="1" applyAlignment="1" quotePrefix="1">
      <alignment horizontal="center" vertical="center" wrapText="1"/>
      <protection/>
    </xf>
    <xf numFmtId="2" fontId="76" fillId="34" borderId="10" xfId="82" applyNumberFormat="1" applyFont="1" applyFill="1" applyBorder="1" applyAlignment="1">
      <alignment horizontal="center" vertical="center" wrapText="1"/>
      <protection/>
    </xf>
    <xf numFmtId="2" fontId="76" fillId="0" borderId="10" xfId="82" applyNumberFormat="1" applyFont="1" applyBorder="1" applyAlignment="1">
      <alignment horizontal="center" vertical="center" wrapText="1"/>
      <protection/>
    </xf>
    <xf numFmtId="0" fontId="75" fillId="34" borderId="10" xfId="82" applyFont="1" applyFill="1" applyBorder="1" applyAlignment="1">
      <alignment horizontal="center" vertical="center" wrapText="1"/>
      <protection/>
    </xf>
    <xf numFmtId="0" fontId="75" fillId="34" borderId="10" xfId="82" applyFont="1" applyFill="1" applyBorder="1" applyAlignment="1" quotePrefix="1">
      <alignment horizontal="center" vertical="center" wrapText="1"/>
      <protection/>
    </xf>
    <xf numFmtId="2" fontId="75" fillId="34" borderId="10" xfId="82" applyNumberFormat="1" applyFont="1" applyFill="1" applyBorder="1" applyAlignment="1" quotePrefix="1">
      <alignment horizontal="center" vertical="center" wrapText="1"/>
      <protection/>
    </xf>
    <xf numFmtId="0" fontId="25" fillId="0" borderId="0" xfId="0" applyFont="1" applyAlignment="1">
      <alignment/>
    </xf>
    <xf numFmtId="0" fontId="76" fillId="0" borderId="0" xfId="82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76" fillId="0" borderId="0" xfId="82" applyFont="1" applyAlignment="1">
      <alignment horizontal="center"/>
      <protection/>
    </xf>
    <xf numFmtId="0" fontId="76" fillId="0" borderId="0" xfId="82" applyFont="1" applyAlignment="1">
      <alignment horizontal="left"/>
      <protection/>
    </xf>
    <xf numFmtId="0" fontId="26" fillId="0" borderId="0" xfId="0" applyFont="1" applyAlignment="1">
      <alignment/>
    </xf>
    <xf numFmtId="0" fontId="72" fillId="34" borderId="19" xfId="82" applyFont="1" applyFill="1" applyBorder="1" applyAlignment="1">
      <alignment horizontal="center" vertical="center"/>
      <protection/>
    </xf>
    <xf numFmtId="0" fontId="72" fillId="34" borderId="12" xfId="82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78" applyFont="1" applyAlignment="1">
      <alignment horizontal="center"/>
      <protection/>
    </xf>
    <xf numFmtId="0" fontId="12" fillId="0" borderId="0" xfId="78" applyFont="1" applyAlignment="1">
      <alignment horizontal="center"/>
      <protection/>
    </xf>
    <xf numFmtId="0" fontId="68" fillId="0" borderId="18" xfId="61" applyFont="1" applyBorder="1" applyAlignment="1">
      <alignment horizontal="center" vertical="center" wrapText="1"/>
      <protection/>
    </xf>
    <xf numFmtId="0" fontId="68" fillId="0" borderId="15" xfId="61" applyFont="1" applyBorder="1" applyAlignment="1">
      <alignment horizontal="center" vertical="center" wrapText="1"/>
      <protection/>
    </xf>
    <xf numFmtId="0" fontId="68" fillId="0" borderId="14" xfId="61" applyFont="1" applyBorder="1" applyAlignment="1">
      <alignment horizontal="center" vertical="center" wrapText="1"/>
      <protection/>
    </xf>
    <xf numFmtId="0" fontId="68" fillId="34" borderId="18" xfId="61" applyFont="1" applyFill="1" applyBorder="1" applyAlignment="1">
      <alignment horizontal="center" vertical="center" wrapText="1"/>
      <protection/>
    </xf>
    <xf numFmtId="0" fontId="68" fillId="34" borderId="15" xfId="61" applyFont="1" applyFill="1" applyBorder="1" applyAlignment="1">
      <alignment horizontal="center" vertical="center" wrapText="1"/>
      <protection/>
    </xf>
    <xf numFmtId="0" fontId="68" fillId="34" borderId="14" xfId="61" applyFont="1" applyFill="1" applyBorder="1" applyAlignment="1">
      <alignment horizontal="center" vertical="center" wrapText="1"/>
      <protection/>
    </xf>
    <xf numFmtId="0" fontId="68" fillId="0" borderId="19" xfId="61" applyFont="1" applyBorder="1" applyAlignment="1">
      <alignment horizontal="center" vertical="center" wrapText="1"/>
      <protection/>
    </xf>
    <xf numFmtId="0" fontId="68" fillId="0" borderId="12" xfId="61" applyFont="1" applyBorder="1" applyAlignment="1">
      <alignment horizontal="center" vertical="center" wrapText="1"/>
      <protection/>
    </xf>
    <xf numFmtId="0" fontId="14" fillId="0" borderId="0" xfId="83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0" fontId="76" fillId="0" borderId="10" xfId="82" applyFont="1" applyBorder="1" applyAlignment="1">
      <alignment horizontal="center" vertical="center" wrapText="1"/>
      <protection/>
    </xf>
    <xf numFmtId="0" fontId="76" fillId="34" borderId="10" xfId="8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02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69" fillId="0" borderId="18" xfId="82" applyFont="1" applyBorder="1" applyAlignment="1" quotePrefix="1">
      <alignment horizontal="center" vertical="center" wrapText="1"/>
      <protection/>
    </xf>
    <xf numFmtId="0" fontId="69" fillId="0" borderId="15" xfId="82" applyFont="1" applyBorder="1" applyAlignment="1" quotePrefix="1">
      <alignment horizontal="center" vertical="center" wrapText="1"/>
      <protection/>
    </xf>
    <xf numFmtId="0" fontId="69" fillId="0" borderId="14" xfId="82" applyFont="1" applyBorder="1" applyAlignment="1" quotePrefix="1">
      <alignment horizontal="center" vertical="center" wrapText="1"/>
      <protection/>
    </xf>
    <xf numFmtId="2" fontId="69" fillId="0" borderId="18" xfId="82" applyNumberFormat="1" applyFont="1" applyBorder="1" applyAlignment="1" quotePrefix="1">
      <alignment horizontal="center" vertical="center" wrapText="1"/>
      <protection/>
    </xf>
    <xf numFmtId="2" fontId="69" fillId="0" borderId="15" xfId="82" applyNumberFormat="1" applyFont="1" applyBorder="1" applyAlignment="1" quotePrefix="1">
      <alignment horizontal="center" vertical="center" wrapText="1"/>
      <protection/>
    </xf>
    <xf numFmtId="2" fontId="69" fillId="0" borderId="14" xfId="82" applyNumberFormat="1" applyFont="1" applyBorder="1" applyAlignment="1" quotePrefix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01" fontId="3" fillId="0" borderId="0" xfId="0" applyNumberFormat="1" applyFont="1" applyAlignment="1">
      <alignment horizontal="left" vertical="top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Додаток _ 3 зм_ни 4575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0" xfId="68"/>
    <cellStyle name="Обычный 21" xfId="69"/>
    <cellStyle name="Обычный 2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0" xfId="79"/>
    <cellStyle name="Обычный 31" xfId="80"/>
    <cellStyle name="Обычный 32" xfId="81"/>
    <cellStyle name="Обычный 33" xfId="82"/>
    <cellStyle name="Обычный 4" xfId="83"/>
    <cellStyle name="Обычный 47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Финансовый 2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71.25390625" style="0" customWidth="1"/>
    <col min="3" max="3" width="28.375" style="0" customWidth="1"/>
    <col min="4" max="4" width="25.75390625" style="0" customWidth="1"/>
    <col min="5" max="5" width="24.00390625" style="0" customWidth="1"/>
    <col min="6" max="6" width="26.75390625" style="0" customWidth="1"/>
  </cols>
  <sheetData>
    <row r="1" ht="15.75">
      <c r="E1" s="3" t="s">
        <v>441</v>
      </c>
    </row>
    <row r="2" ht="15.75">
      <c r="E2" s="3" t="s">
        <v>10</v>
      </c>
    </row>
    <row r="3" ht="15.75">
      <c r="E3" s="3" t="s">
        <v>82</v>
      </c>
    </row>
    <row r="4" ht="15.75">
      <c r="E4" s="258" t="s">
        <v>724</v>
      </c>
    </row>
    <row r="6" spans="1:6" ht="20.25">
      <c r="A6" s="214" t="s">
        <v>442</v>
      </c>
      <c r="B6" s="215"/>
      <c r="C6" s="215"/>
      <c r="D6" s="215"/>
      <c r="E6" s="215"/>
      <c r="F6" s="215"/>
    </row>
    <row r="7" spans="1:6" ht="20.25">
      <c r="A7" s="47"/>
      <c r="B7" s="46"/>
      <c r="C7" s="46"/>
      <c r="D7" s="46"/>
      <c r="E7" s="46"/>
      <c r="F7" s="46"/>
    </row>
    <row r="8" ht="12.75">
      <c r="F8" s="48" t="s">
        <v>18</v>
      </c>
    </row>
    <row r="9" spans="1:6" ht="12.75" customHeight="1">
      <c r="A9" s="216" t="s">
        <v>443</v>
      </c>
      <c r="B9" s="216" t="s">
        <v>444</v>
      </c>
      <c r="C9" s="217" t="s">
        <v>17</v>
      </c>
      <c r="D9" s="216" t="s">
        <v>6</v>
      </c>
      <c r="E9" s="216" t="s">
        <v>7</v>
      </c>
      <c r="F9" s="216"/>
    </row>
    <row r="10" spans="1:6" ht="12.75" customHeight="1">
      <c r="A10" s="216"/>
      <c r="B10" s="216"/>
      <c r="C10" s="216"/>
      <c r="D10" s="216"/>
      <c r="E10" s="216" t="s">
        <v>17</v>
      </c>
      <c r="F10" s="216" t="s">
        <v>445</v>
      </c>
    </row>
    <row r="11" spans="1:6" ht="29.25" customHeight="1">
      <c r="A11" s="216"/>
      <c r="B11" s="216"/>
      <c r="C11" s="216"/>
      <c r="D11" s="216"/>
      <c r="E11" s="216"/>
      <c r="F11" s="216"/>
    </row>
    <row r="12" spans="1:6" ht="15.75">
      <c r="A12" s="14">
        <v>1</v>
      </c>
      <c r="B12" s="14">
        <v>2</v>
      </c>
      <c r="C12" s="49">
        <v>3</v>
      </c>
      <c r="D12" s="14">
        <v>4</v>
      </c>
      <c r="E12" s="14">
        <v>5</v>
      </c>
      <c r="F12" s="14">
        <v>6</v>
      </c>
    </row>
    <row r="13" spans="1:6" ht="18.75">
      <c r="A13" s="55">
        <v>10000000</v>
      </c>
      <c r="B13" s="56" t="s">
        <v>446</v>
      </c>
      <c r="C13" s="179">
        <v>173915329</v>
      </c>
      <c r="D13" s="180">
        <v>173819329</v>
      </c>
      <c r="E13" s="180">
        <v>96000</v>
      </c>
      <c r="F13" s="180">
        <v>0</v>
      </c>
    </row>
    <row r="14" spans="1:6" ht="36.75" customHeight="1">
      <c r="A14" s="55">
        <v>11000000</v>
      </c>
      <c r="B14" s="56" t="s">
        <v>447</v>
      </c>
      <c r="C14" s="179">
        <v>130698179</v>
      </c>
      <c r="D14" s="180">
        <v>130698179</v>
      </c>
      <c r="E14" s="180">
        <v>0</v>
      </c>
      <c r="F14" s="180">
        <v>0</v>
      </c>
    </row>
    <row r="15" spans="1:6" ht="18.75">
      <c r="A15" s="55">
        <v>11010000</v>
      </c>
      <c r="B15" s="56" t="s">
        <v>448</v>
      </c>
      <c r="C15" s="179">
        <v>130199179</v>
      </c>
      <c r="D15" s="180">
        <v>130199179</v>
      </c>
      <c r="E15" s="180">
        <v>0</v>
      </c>
      <c r="F15" s="180">
        <v>0</v>
      </c>
    </row>
    <row r="16" spans="1:6" ht="67.5" customHeight="1">
      <c r="A16" s="57">
        <v>11010100</v>
      </c>
      <c r="B16" s="58" t="s">
        <v>449</v>
      </c>
      <c r="C16" s="181">
        <v>120562179</v>
      </c>
      <c r="D16" s="182">
        <v>120562179</v>
      </c>
      <c r="E16" s="182">
        <v>0</v>
      </c>
      <c r="F16" s="182">
        <v>0</v>
      </c>
    </row>
    <row r="17" spans="1:6" ht="92.25" customHeight="1">
      <c r="A17" s="57">
        <v>11010200</v>
      </c>
      <c r="B17" s="58" t="s">
        <v>450</v>
      </c>
      <c r="C17" s="181">
        <v>6170000</v>
      </c>
      <c r="D17" s="182">
        <v>6170000</v>
      </c>
      <c r="E17" s="182">
        <v>0</v>
      </c>
      <c r="F17" s="182">
        <v>0</v>
      </c>
    </row>
    <row r="18" spans="1:6" ht="62.25" customHeight="1">
      <c r="A18" s="57">
        <v>11010400</v>
      </c>
      <c r="B18" s="58" t="s">
        <v>451</v>
      </c>
      <c r="C18" s="181">
        <v>2390800</v>
      </c>
      <c r="D18" s="182">
        <v>2390800</v>
      </c>
      <c r="E18" s="182">
        <v>0</v>
      </c>
      <c r="F18" s="182">
        <v>0</v>
      </c>
    </row>
    <row r="19" spans="1:6" ht="47.25" customHeight="1">
      <c r="A19" s="57">
        <v>11010500</v>
      </c>
      <c r="B19" s="58" t="s">
        <v>452</v>
      </c>
      <c r="C19" s="181">
        <v>1000000</v>
      </c>
      <c r="D19" s="182">
        <v>1000000</v>
      </c>
      <c r="E19" s="182">
        <v>0</v>
      </c>
      <c r="F19" s="182">
        <v>0</v>
      </c>
    </row>
    <row r="20" spans="1:6" ht="78.75" customHeight="1">
      <c r="A20" s="57">
        <v>11010900</v>
      </c>
      <c r="B20" s="58" t="s">
        <v>453</v>
      </c>
      <c r="C20" s="181">
        <v>76200</v>
      </c>
      <c r="D20" s="182">
        <v>76200</v>
      </c>
      <c r="E20" s="182">
        <v>0</v>
      </c>
      <c r="F20" s="182">
        <v>0</v>
      </c>
    </row>
    <row r="21" spans="1:6" ht="18.75">
      <c r="A21" s="55">
        <v>11020000</v>
      </c>
      <c r="B21" s="56" t="s">
        <v>454</v>
      </c>
      <c r="C21" s="179">
        <v>499000</v>
      </c>
      <c r="D21" s="180">
        <v>499000</v>
      </c>
      <c r="E21" s="180">
        <v>0</v>
      </c>
      <c r="F21" s="180">
        <v>0</v>
      </c>
    </row>
    <row r="22" spans="1:6" ht="37.5">
      <c r="A22" s="57">
        <v>11020200</v>
      </c>
      <c r="B22" s="58" t="s">
        <v>455</v>
      </c>
      <c r="C22" s="181">
        <v>499000</v>
      </c>
      <c r="D22" s="182">
        <v>499000</v>
      </c>
      <c r="E22" s="182">
        <v>0</v>
      </c>
      <c r="F22" s="182">
        <v>0</v>
      </c>
    </row>
    <row r="23" spans="1:6" ht="18.75">
      <c r="A23" s="55">
        <v>14000000</v>
      </c>
      <c r="B23" s="56" t="s">
        <v>456</v>
      </c>
      <c r="C23" s="179">
        <v>4123800</v>
      </c>
      <c r="D23" s="180">
        <v>4123800</v>
      </c>
      <c r="E23" s="180">
        <v>0</v>
      </c>
      <c r="F23" s="180">
        <v>0</v>
      </c>
    </row>
    <row r="24" spans="1:6" ht="47.25" customHeight="1">
      <c r="A24" s="55">
        <v>14020000</v>
      </c>
      <c r="B24" s="56" t="s">
        <v>457</v>
      </c>
      <c r="C24" s="179">
        <v>319300</v>
      </c>
      <c r="D24" s="180">
        <v>319300</v>
      </c>
      <c r="E24" s="180">
        <v>0</v>
      </c>
      <c r="F24" s="180">
        <v>0</v>
      </c>
    </row>
    <row r="25" spans="1:6" ht="18.75">
      <c r="A25" s="57">
        <v>14021900</v>
      </c>
      <c r="B25" s="58" t="s">
        <v>458</v>
      </c>
      <c r="C25" s="181">
        <v>319300</v>
      </c>
      <c r="D25" s="182">
        <v>319300</v>
      </c>
      <c r="E25" s="182">
        <v>0</v>
      </c>
      <c r="F25" s="182">
        <v>0</v>
      </c>
    </row>
    <row r="26" spans="1:6" ht="37.5">
      <c r="A26" s="55">
        <v>14030000</v>
      </c>
      <c r="B26" s="56" t="s">
        <v>459</v>
      </c>
      <c r="C26" s="179">
        <v>1093500</v>
      </c>
      <c r="D26" s="180">
        <v>1093500</v>
      </c>
      <c r="E26" s="180">
        <v>0</v>
      </c>
      <c r="F26" s="180">
        <v>0</v>
      </c>
    </row>
    <row r="27" spans="1:6" ht="18.75">
      <c r="A27" s="57">
        <v>14031900</v>
      </c>
      <c r="B27" s="58" t="s">
        <v>458</v>
      </c>
      <c r="C27" s="181">
        <v>1093500</v>
      </c>
      <c r="D27" s="182">
        <v>1093500</v>
      </c>
      <c r="E27" s="182">
        <v>0</v>
      </c>
      <c r="F27" s="182">
        <v>0</v>
      </c>
    </row>
    <row r="28" spans="1:6" ht="63" customHeight="1">
      <c r="A28" s="57">
        <v>14040000</v>
      </c>
      <c r="B28" s="58" t="s">
        <v>460</v>
      </c>
      <c r="C28" s="181">
        <v>2711000</v>
      </c>
      <c r="D28" s="182">
        <v>2711000</v>
      </c>
      <c r="E28" s="182">
        <v>0</v>
      </c>
      <c r="F28" s="182">
        <v>0</v>
      </c>
    </row>
    <row r="29" spans="1:6" ht="18.75">
      <c r="A29" s="55">
        <v>18000000</v>
      </c>
      <c r="B29" s="56" t="s">
        <v>461</v>
      </c>
      <c r="C29" s="179">
        <v>38997350</v>
      </c>
      <c r="D29" s="180">
        <v>38997350</v>
      </c>
      <c r="E29" s="180">
        <v>0</v>
      </c>
      <c r="F29" s="180">
        <v>0</v>
      </c>
    </row>
    <row r="30" spans="1:6" ht="18.75">
      <c r="A30" s="55">
        <v>18010000</v>
      </c>
      <c r="B30" s="56" t="s">
        <v>462</v>
      </c>
      <c r="C30" s="179">
        <v>21841550</v>
      </c>
      <c r="D30" s="180">
        <v>21841550</v>
      </c>
      <c r="E30" s="180">
        <v>0</v>
      </c>
      <c r="F30" s="180">
        <v>0</v>
      </c>
    </row>
    <row r="31" spans="1:6" ht="56.25">
      <c r="A31" s="57">
        <v>18010100</v>
      </c>
      <c r="B31" s="58" t="s">
        <v>463</v>
      </c>
      <c r="C31" s="181">
        <v>24000</v>
      </c>
      <c r="D31" s="182">
        <v>24000</v>
      </c>
      <c r="E31" s="182">
        <v>0</v>
      </c>
      <c r="F31" s="182">
        <v>0</v>
      </c>
    </row>
    <row r="32" spans="1:6" ht="56.25">
      <c r="A32" s="57">
        <v>18010200</v>
      </c>
      <c r="B32" s="58" t="s">
        <v>464</v>
      </c>
      <c r="C32" s="181">
        <v>184790</v>
      </c>
      <c r="D32" s="182">
        <v>184790</v>
      </c>
      <c r="E32" s="182">
        <v>0</v>
      </c>
      <c r="F32" s="182">
        <v>0</v>
      </c>
    </row>
    <row r="33" spans="1:6" ht="56.25">
      <c r="A33" s="57">
        <v>18010300</v>
      </c>
      <c r="B33" s="58" t="s">
        <v>465</v>
      </c>
      <c r="C33" s="181">
        <v>100330</v>
      </c>
      <c r="D33" s="182">
        <v>100330</v>
      </c>
      <c r="E33" s="182">
        <v>0</v>
      </c>
      <c r="F33" s="182">
        <v>0</v>
      </c>
    </row>
    <row r="34" spans="1:6" ht="48.75" customHeight="1">
      <c r="A34" s="57">
        <v>18010400</v>
      </c>
      <c r="B34" s="58" t="s">
        <v>466</v>
      </c>
      <c r="C34" s="181">
        <v>1150000</v>
      </c>
      <c r="D34" s="182">
        <v>1150000</v>
      </c>
      <c r="E34" s="182">
        <v>0</v>
      </c>
      <c r="F34" s="182">
        <v>0</v>
      </c>
    </row>
    <row r="35" spans="1:6" ht="18.75">
      <c r="A35" s="57">
        <v>18010500</v>
      </c>
      <c r="B35" s="58" t="s">
        <v>467</v>
      </c>
      <c r="C35" s="181">
        <v>3718100</v>
      </c>
      <c r="D35" s="182">
        <v>3718100</v>
      </c>
      <c r="E35" s="182">
        <v>0</v>
      </c>
      <c r="F35" s="182">
        <v>0</v>
      </c>
    </row>
    <row r="36" spans="1:6" ht="18.75">
      <c r="A36" s="57">
        <v>18010600</v>
      </c>
      <c r="B36" s="58" t="s">
        <v>468</v>
      </c>
      <c r="C36" s="181">
        <v>14099630</v>
      </c>
      <c r="D36" s="182">
        <v>14099630</v>
      </c>
      <c r="E36" s="182">
        <v>0</v>
      </c>
      <c r="F36" s="182">
        <v>0</v>
      </c>
    </row>
    <row r="37" spans="1:6" ht="18.75">
      <c r="A37" s="57">
        <v>18010700</v>
      </c>
      <c r="B37" s="58" t="s">
        <v>469</v>
      </c>
      <c r="C37" s="181">
        <v>259100</v>
      </c>
      <c r="D37" s="182">
        <v>259100</v>
      </c>
      <c r="E37" s="182">
        <v>0</v>
      </c>
      <c r="F37" s="182">
        <v>0</v>
      </c>
    </row>
    <row r="38" spans="1:6" ht="18.75">
      <c r="A38" s="57">
        <v>18010900</v>
      </c>
      <c r="B38" s="58" t="s">
        <v>470</v>
      </c>
      <c r="C38" s="181">
        <v>2063900</v>
      </c>
      <c r="D38" s="182">
        <v>2063900</v>
      </c>
      <c r="E38" s="182">
        <v>0</v>
      </c>
      <c r="F38" s="182">
        <v>0</v>
      </c>
    </row>
    <row r="39" spans="1:6" ht="18.75">
      <c r="A39" s="57">
        <v>18011000</v>
      </c>
      <c r="B39" s="58" t="s">
        <v>471</v>
      </c>
      <c r="C39" s="181">
        <v>46000</v>
      </c>
      <c r="D39" s="182">
        <v>46000</v>
      </c>
      <c r="E39" s="182">
        <v>0</v>
      </c>
      <c r="F39" s="182">
        <v>0</v>
      </c>
    </row>
    <row r="40" spans="1:6" ht="38.25" customHeight="1">
      <c r="A40" s="57">
        <v>18011100</v>
      </c>
      <c r="B40" s="58" t="s">
        <v>472</v>
      </c>
      <c r="C40" s="181">
        <v>195700</v>
      </c>
      <c r="D40" s="182">
        <v>195700</v>
      </c>
      <c r="E40" s="182">
        <v>0</v>
      </c>
      <c r="F40" s="182">
        <v>0</v>
      </c>
    </row>
    <row r="41" spans="1:6" ht="18.75">
      <c r="A41" s="55">
        <v>18050000</v>
      </c>
      <c r="B41" s="56" t="s">
        <v>473</v>
      </c>
      <c r="C41" s="179">
        <v>17155800</v>
      </c>
      <c r="D41" s="180">
        <v>17155800</v>
      </c>
      <c r="E41" s="180">
        <v>0</v>
      </c>
      <c r="F41" s="180">
        <v>0</v>
      </c>
    </row>
    <row r="42" spans="1:6" ht="51" customHeight="1">
      <c r="A42" s="57">
        <v>18050300</v>
      </c>
      <c r="B42" s="58" t="s">
        <v>474</v>
      </c>
      <c r="C42" s="181">
        <v>3034300</v>
      </c>
      <c r="D42" s="182">
        <v>3034300</v>
      </c>
      <c r="E42" s="182">
        <v>0</v>
      </c>
      <c r="F42" s="182">
        <v>0</v>
      </c>
    </row>
    <row r="43" spans="1:6" ht="47.25" customHeight="1">
      <c r="A43" s="57">
        <v>18050400</v>
      </c>
      <c r="B43" s="58" t="s">
        <v>475</v>
      </c>
      <c r="C43" s="181">
        <v>14105500</v>
      </c>
      <c r="D43" s="182">
        <v>14105500</v>
      </c>
      <c r="E43" s="182">
        <v>0</v>
      </c>
      <c r="F43" s="182">
        <v>0</v>
      </c>
    </row>
    <row r="44" spans="1:6" ht="75" customHeight="1">
      <c r="A44" s="57">
        <v>18050500</v>
      </c>
      <c r="B44" s="58" t="s">
        <v>476</v>
      </c>
      <c r="C44" s="181">
        <v>16000</v>
      </c>
      <c r="D44" s="182">
        <v>16000</v>
      </c>
      <c r="E44" s="182">
        <v>0</v>
      </c>
      <c r="F44" s="182">
        <v>0</v>
      </c>
    </row>
    <row r="45" spans="1:6" ht="63" customHeight="1">
      <c r="A45" s="55">
        <v>19000000</v>
      </c>
      <c r="B45" s="56" t="s">
        <v>477</v>
      </c>
      <c r="C45" s="179">
        <v>96000</v>
      </c>
      <c r="D45" s="180">
        <v>0</v>
      </c>
      <c r="E45" s="180">
        <v>96000</v>
      </c>
      <c r="F45" s="180">
        <v>0</v>
      </c>
    </row>
    <row r="46" spans="1:6" ht="18.75">
      <c r="A46" s="55">
        <v>19010000</v>
      </c>
      <c r="B46" s="56" t="s">
        <v>478</v>
      </c>
      <c r="C46" s="179">
        <v>96000</v>
      </c>
      <c r="D46" s="180">
        <v>0</v>
      </c>
      <c r="E46" s="180">
        <v>96000</v>
      </c>
      <c r="F46" s="180">
        <v>0</v>
      </c>
    </row>
    <row r="47" spans="1:6" ht="47.25" customHeight="1">
      <c r="A47" s="57">
        <v>19010100</v>
      </c>
      <c r="B47" s="58" t="s">
        <v>479</v>
      </c>
      <c r="C47" s="181">
        <v>66700</v>
      </c>
      <c r="D47" s="182">
        <v>0</v>
      </c>
      <c r="E47" s="182">
        <v>66700</v>
      </c>
      <c r="F47" s="182">
        <v>0</v>
      </c>
    </row>
    <row r="48" spans="1:6" ht="94.5" customHeight="1">
      <c r="A48" s="57">
        <v>19010200</v>
      </c>
      <c r="B48" s="58" t="s">
        <v>480</v>
      </c>
      <c r="C48" s="181">
        <v>13100</v>
      </c>
      <c r="D48" s="182">
        <v>0</v>
      </c>
      <c r="E48" s="182">
        <v>13100</v>
      </c>
      <c r="F48" s="182">
        <v>0</v>
      </c>
    </row>
    <row r="49" spans="1:6" ht="60.75" customHeight="1">
      <c r="A49" s="57">
        <v>19010300</v>
      </c>
      <c r="B49" s="58" t="s">
        <v>481</v>
      </c>
      <c r="C49" s="181">
        <v>16200</v>
      </c>
      <c r="D49" s="182">
        <v>0</v>
      </c>
      <c r="E49" s="182">
        <v>16200</v>
      </c>
      <c r="F49" s="182">
        <v>0</v>
      </c>
    </row>
    <row r="50" spans="1:6" ht="25.5" customHeight="1">
      <c r="A50" s="55">
        <v>20000000</v>
      </c>
      <c r="B50" s="56" t="s">
        <v>482</v>
      </c>
      <c r="C50" s="179">
        <v>8541086</v>
      </c>
      <c r="D50" s="180">
        <v>1712412</v>
      </c>
      <c r="E50" s="180">
        <v>6828674</v>
      </c>
      <c r="F50" s="180">
        <v>0</v>
      </c>
    </row>
    <row r="51" spans="1:6" ht="18.75">
      <c r="A51" s="55">
        <v>21000000</v>
      </c>
      <c r="B51" s="56" t="s">
        <v>483</v>
      </c>
      <c r="C51" s="179">
        <v>347000</v>
      </c>
      <c r="D51" s="180">
        <v>347000</v>
      </c>
      <c r="E51" s="180">
        <v>0</v>
      </c>
      <c r="F51" s="180">
        <v>0</v>
      </c>
    </row>
    <row r="52" spans="1:6" ht="104.25" customHeight="1">
      <c r="A52" s="55">
        <v>21010000</v>
      </c>
      <c r="B52" s="56" t="s">
        <v>484</v>
      </c>
      <c r="C52" s="179">
        <v>257000</v>
      </c>
      <c r="D52" s="180">
        <v>257000</v>
      </c>
      <c r="E52" s="180">
        <v>0</v>
      </c>
      <c r="F52" s="180">
        <v>0</v>
      </c>
    </row>
    <row r="53" spans="1:6" ht="56.25" customHeight="1">
      <c r="A53" s="57">
        <v>21010300</v>
      </c>
      <c r="B53" s="58" t="s">
        <v>485</v>
      </c>
      <c r="C53" s="181">
        <v>257000</v>
      </c>
      <c r="D53" s="182">
        <v>257000</v>
      </c>
      <c r="E53" s="182">
        <v>0</v>
      </c>
      <c r="F53" s="182">
        <v>0</v>
      </c>
    </row>
    <row r="54" spans="1:6" ht="47.25" customHeight="1">
      <c r="A54" s="55">
        <v>21080000</v>
      </c>
      <c r="B54" s="56" t="s">
        <v>486</v>
      </c>
      <c r="C54" s="179">
        <v>90000</v>
      </c>
      <c r="D54" s="180">
        <v>90000</v>
      </c>
      <c r="E54" s="180">
        <v>0</v>
      </c>
      <c r="F54" s="180">
        <v>0</v>
      </c>
    </row>
    <row r="55" spans="1:6" ht="15.75" customHeight="1">
      <c r="A55" s="57">
        <v>21081100</v>
      </c>
      <c r="B55" s="58" t="s">
        <v>487</v>
      </c>
      <c r="C55" s="181">
        <v>20000</v>
      </c>
      <c r="D55" s="182">
        <v>20000</v>
      </c>
      <c r="E55" s="182">
        <v>0</v>
      </c>
      <c r="F55" s="182">
        <v>0</v>
      </c>
    </row>
    <row r="56" spans="1:6" ht="56.25">
      <c r="A56" s="57">
        <v>21081500</v>
      </c>
      <c r="B56" s="58" t="s">
        <v>685</v>
      </c>
      <c r="C56" s="181">
        <v>70000</v>
      </c>
      <c r="D56" s="182">
        <v>70000</v>
      </c>
      <c r="E56" s="182">
        <v>0</v>
      </c>
      <c r="F56" s="182">
        <v>0</v>
      </c>
    </row>
    <row r="57" spans="1:6" ht="47.25" customHeight="1">
      <c r="A57" s="55">
        <v>22000000</v>
      </c>
      <c r="B57" s="56" t="s">
        <v>488</v>
      </c>
      <c r="C57" s="179">
        <v>1165412</v>
      </c>
      <c r="D57" s="180">
        <v>1165412</v>
      </c>
      <c r="E57" s="180">
        <v>0</v>
      </c>
      <c r="F57" s="180">
        <v>0</v>
      </c>
    </row>
    <row r="58" spans="1:6" ht="47.25" customHeight="1">
      <c r="A58" s="55">
        <v>22010000</v>
      </c>
      <c r="B58" s="56" t="s">
        <v>489</v>
      </c>
      <c r="C58" s="179">
        <v>936992</v>
      </c>
      <c r="D58" s="180">
        <v>936992</v>
      </c>
      <c r="E58" s="180">
        <v>0</v>
      </c>
      <c r="F58" s="180">
        <v>0</v>
      </c>
    </row>
    <row r="59" spans="1:6" ht="75">
      <c r="A59" s="57">
        <v>22010200</v>
      </c>
      <c r="B59" s="58" t="s">
        <v>670</v>
      </c>
      <c r="C59" s="181">
        <v>8100</v>
      </c>
      <c r="D59" s="182">
        <v>8100</v>
      </c>
      <c r="E59" s="182">
        <v>0</v>
      </c>
      <c r="F59" s="182">
        <v>0</v>
      </c>
    </row>
    <row r="60" spans="1:6" ht="56.25">
      <c r="A60" s="57">
        <v>22010300</v>
      </c>
      <c r="B60" s="58" t="s">
        <v>490</v>
      </c>
      <c r="C60" s="181">
        <v>68200</v>
      </c>
      <c r="D60" s="182">
        <v>68200</v>
      </c>
      <c r="E60" s="182">
        <v>0</v>
      </c>
      <c r="F60" s="182">
        <v>0</v>
      </c>
    </row>
    <row r="61" spans="1:6" ht="18.75">
      <c r="A61" s="57">
        <v>22012500</v>
      </c>
      <c r="B61" s="58" t="s">
        <v>491</v>
      </c>
      <c r="C61" s="181">
        <v>783792</v>
      </c>
      <c r="D61" s="182">
        <v>783792</v>
      </c>
      <c r="E61" s="182">
        <v>0</v>
      </c>
      <c r="F61" s="182">
        <v>0</v>
      </c>
    </row>
    <row r="62" spans="1:6" ht="37.5">
      <c r="A62" s="57">
        <v>22012600</v>
      </c>
      <c r="B62" s="58" t="s">
        <v>492</v>
      </c>
      <c r="C62" s="181">
        <v>55700</v>
      </c>
      <c r="D62" s="182">
        <v>55700</v>
      </c>
      <c r="E62" s="182">
        <v>0</v>
      </c>
      <c r="F62" s="182">
        <v>0</v>
      </c>
    </row>
    <row r="63" spans="1:6" ht="66.75" customHeight="1">
      <c r="A63" s="57">
        <v>22012900</v>
      </c>
      <c r="B63" s="58" t="s">
        <v>493</v>
      </c>
      <c r="C63" s="181">
        <v>21200</v>
      </c>
      <c r="D63" s="182">
        <v>21200</v>
      </c>
      <c r="E63" s="182">
        <v>0</v>
      </c>
      <c r="F63" s="182">
        <v>0</v>
      </c>
    </row>
    <row r="64" spans="1:6" ht="82.5" customHeight="1">
      <c r="A64" s="55">
        <v>22080000</v>
      </c>
      <c r="B64" s="56" t="s">
        <v>494</v>
      </c>
      <c r="C64" s="179">
        <v>198420</v>
      </c>
      <c r="D64" s="180">
        <v>198420</v>
      </c>
      <c r="E64" s="180">
        <v>0</v>
      </c>
      <c r="F64" s="180">
        <v>0</v>
      </c>
    </row>
    <row r="65" spans="1:6" ht="56.25">
      <c r="A65" s="57">
        <v>22080400</v>
      </c>
      <c r="B65" s="58" t="s">
        <v>495</v>
      </c>
      <c r="C65" s="181">
        <v>198420</v>
      </c>
      <c r="D65" s="182">
        <v>198420</v>
      </c>
      <c r="E65" s="182">
        <v>0</v>
      </c>
      <c r="F65" s="182">
        <v>0</v>
      </c>
    </row>
    <row r="66" spans="1:6" ht="69" customHeight="1">
      <c r="A66" s="55">
        <v>22090000</v>
      </c>
      <c r="B66" s="56" t="s">
        <v>496</v>
      </c>
      <c r="C66" s="179">
        <v>30000</v>
      </c>
      <c r="D66" s="180">
        <v>30000</v>
      </c>
      <c r="E66" s="180">
        <v>0</v>
      </c>
      <c r="F66" s="180">
        <v>0</v>
      </c>
    </row>
    <row r="67" spans="1:6" ht="37.5" customHeight="1">
      <c r="A67" s="57">
        <v>22090100</v>
      </c>
      <c r="B67" s="58" t="s">
        <v>497</v>
      </c>
      <c r="C67" s="181">
        <v>2000</v>
      </c>
      <c r="D67" s="182">
        <v>2000</v>
      </c>
      <c r="E67" s="182">
        <v>0</v>
      </c>
      <c r="F67" s="182">
        <v>0</v>
      </c>
    </row>
    <row r="68" spans="1:6" ht="56.25">
      <c r="A68" s="57">
        <v>22090400</v>
      </c>
      <c r="B68" s="58" t="s">
        <v>498</v>
      </c>
      <c r="C68" s="181">
        <v>28000</v>
      </c>
      <c r="D68" s="182">
        <v>28000</v>
      </c>
      <c r="E68" s="182">
        <v>0</v>
      </c>
      <c r="F68" s="182">
        <v>0</v>
      </c>
    </row>
    <row r="69" spans="1:6" ht="18.75">
      <c r="A69" s="55">
        <v>24000000</v>
      </c>
      <c r="B69" s="56" t="s">
        <v>499</v>
      </c>
      <c r="C69" s="179">
        <v>200000</v>
      </c>
      <c r="D69" s="180">
        <v>200000</v>
      </c>
      <c r="E69" s="180">
        <v>0</v>
      </c>
      <c r="F69" s="180">
        <v>0</v>
      </c>
    </row>
    <row r="70" spans="1:6" ht="18.75">
      <c r="A70" s="55">
        <v>24060000</v>
      </c>
      <c r="B70" s="56" t="s">
        <v>486</v>
      </c>
      <c r="C70" s="179">
        <v>200000</v>
      </c>
      <c r="D70" s="180">
        <v>200000</v>
      </c>
      <c r="E70" s="180">
        <v>0</v>
      </c>
      <c r="F70" s="180">
        <v>0</v>
      </c>
    </row>
    <row r="71" spans="1:6" ht="18.75">
      <c r="A71" s="57">
        <v>24060300</v>
      </c>
      <c r="B71" s="58" t="s">
        <v>486</v>
      </c>
      <c r="C71" s="181">
        <v>200000</v>
      </c>
      <c r="D71" s="182">
        <v>200000</v>
      </c>
      <c r="E71" s="182">
        <v>0</v>
      </c>
      <c r="F71" s="182">
        <v>0</v>
      </c>
    </row>
    <row r="72" spans="1:6" ht="18.75">
      <c r="A72" s="55">
        <v>25000000</v>
      </c>
      <c r="B72" s="56" t="s">
        <v>500</v>
      </c>
      <c r="C72" s="179">
        <v>6828674</v>
      </c>
      <c r="D72" s="180">
        <v>0</v>
      </c>
      <c r="E72" s="180">
        <v>6828674</v>
      </c>
      <c r="F72" s="180">
        <v>0</v>
      </c>
    </row>
    <row r="73" spans="1:6" ht="37.5">
      <c r="A73" s="55">
        <v>25010000</v>
      </c>
      <c r="B73" s="56" t="s">
        <v>501</v>
      </c>
      <c r="C73" s="179">
        <v>6828674</v>
      </c>
      <c r="D73" s="180">
        <v>0</v>
      </c>
      <c r="E73" s="180">
        <v>6828674</v>
      </c>
      <c r="F73" s="180">
        <v>0</v>
      </c>
    </row>
    <row r="74" spans="1:6" ht="37.5">
      <c r="A74" s="57">
        <v>25010100</v>
      </c>
      <c r="B74" s="58" t="s">
        <v>502</v>
      </c>
      <c r="C74" s="181">
        <v>6220449</v>
      </c>
      <c r="D74" s="182">
        <v>0</v>
      </c>
      <c r="E74" s="182">
        <v>6220449</v>
      </c>
      <c r="F74" s="182">
        <v>0</v>
      </c>
    </row>
    <row r="75" spans="1:6" ht="37.5">
      <c r="A75" s="57">
        <v>25010200</v>
      </c>
      <c r="B75" s="58" t="s">
        <v>503</v>
      </c>
      <c r="C75" s="181">
        <v>278493</v>
      </c>
      <c r="D75" s="182">
        <v>0</v>
      </c>
      <c r="E75" s="182">
        <v>278493</v>
      </c>
      <c r="F75" s="182">
        <v>0</v>
      </c>
    </row>
    <row r="76" spans="1:6" ht="18.75">
      <c r="A76" s="57">
        <v>25010300</v>
      </c>
      <c r="B76" s="58" t="s">
        <v>504</v>
      </c>
      <c r="C76" s="181">
        <v>329732</v>
      </c>
      <c r="D76" s="182">
        <v>0</v>
      </c>
      <c r="E76" s="182">
        <v>329732</v>
      </c>
      <c r="F76" s="182">
        <v>0</v>
      </c>
    </row>
    <row r="77" spans="1:6" ht="18.75">
      <c r="A77" s="55">
        <v>30000000</v>
      </c>
      <c r="B77" s="56" t="s">
        <v>505</v>
      </c>
      <c r="C77" s="179">
        <v>215000</v>
      </c>
      <c r="D77" s="180">
        <v>0</v>
      </c>
      <c r="E77" s="180">
        <v>215000</v>
      </c>
      <c r="F77" s="180">
        <v>215000</v>
      </c>
    </row>
    <row r="78" spans="1:6" ht="18.75">
      <c r="A78" s="55">
        <v>31000000</v>
      </c>
      <c r="B78" s="56" t="s">
        <v>506</v>
      </c>
      <c r="C78" s="179">
        <v>215000</v>
      </c>
      <c r="D78" s="180">
        <v>0</v>
      </c>
      <c r="E78" s="180">
        <v>215000</v>
      </c>
      <c r="F78" s="180">
        <v>215000</v>
      </c>
    </row>
    <row r="79" spans="1:6" ht="56.25">
      <c r="A79" s="57">
        <v>31030000</v>
      </c>
      <c r="B79" s="58" t="s">
        <v>507</v>
      </c>
      <c r="C79" s="181">
        <v>215000</v>
      </c>
      <c r="D79" s="182">
        <v>0</v>
      </c>
      <c r="E79" s="182">
        <v>215000</v>
      </c>
      <c r="F79" s="182">
        <v>215000</v>
      </c>
    </row>
    <row r="80" spans="1:6" ht="18.75">
      <c r="A80" s="212" t="s">
        <v>508</v>
      </c>
      <c r="B80" s="213"/>
      <c r="C80" s="179">
        <v>182671415</v>
      </c>
      <c r="D80" s="179">
        <v>175531741</v>
      </c>
      <c r="E80" s="179">
        <v>7139674</v>
      </c>
      <c r="F80" s="179">
        <v>215000</v>
      </c>
    </row>
    <row r="81" spans="1:6" ht="18.75" customHeight="1">
      <c r="A81" s="55">
        <v>40000000</v>
      </c>
      <c r="B81" s="56" t="s">
        <v>509</v>
      </c>
      <c r="C81" s="179">
        <v>459434293</v>
      </c>
      <c r="D81" s="180">
        <v>453309800</v>
      </c>
      <c r="E81" s="180">
        <v>6124493</v>
      </c>
      <c r="F81" s="180">
        <v>0</v>
      </c>
    </row>
    <row r="82" spans="1:6" ht="18.75">
      <c r="A82" s="55">
        <v>41000000</v>
      </c>
      <c r="B82" s="56" t="s">
        <v>510</v>
      </c>
      <c r="C82" s="179">
        <v>459434293</v>
      </c>
      <c r="D82" s="180">
        <v>453309800</v>
      </c>
      <c r="E82" s="180">
        <v>6124493</v>
      </c>
      <c r="F82" s="180">
        <v>0</v>
      </c>
    </row>
    <row r="83" spans="1:6" ht="18.75" customHeight="1">
      <c r="A83" s="55">
        <v>41030000</v>
      </c>
      <c r="B83" s="56" t="s">
        <v>511</v>
      </c>
      <c r="C83" s="179">
        <v>126320093</v>
      </c>
      <c r="D83" s="180">
        <v>120195600</v>
      </c>
      <c r="E83" s="180">
        <v>6124493</v>
      </c>
      <c r="F83" s="180">
        <v>0</v>
      </c>
    </row>
    <row r="84" spans="1:6" ht="56.25">
      <c r="A84" s="57">
        <v>41031400</v>
      </c>
      <c r="B84" s="58" t="s">
        <v>635</v>
      </c>
      <c r="C84" s="181">
        <v>8094372</v>
      </c>
      <c r="D84" s="182">
        <v>1969879</v>
      </c>
      <c r="E84" s="182">
        <v>6124493</v>
      </c>
      <c r="F84" s="182">
        <v>0</v>
      </c>
    </row>
    <row r="85" spans="1:6" ht="37.5">
      <c r="A85" s="57">
        <v>41033900</v>
      </c>
      <c r="B85" s="58" t="s">
        <v>512</v>
      </c>
      <c r="C85" s="181">
        <v>44881700</v>
      </c>
      <c r="D85" s="182">
        <v>44881700</v>
      </c>
      <c r="E85" s="182">
        <v>0</v>
      </c>
      <c r="F85" s="182">
        <v>0</v>
      </c>
    </row>
    <row r="86" spans="1:6" ht="37.5">
      <c r="A86" s="57">
        <v>41034200</v>
      </c>
      <c r="B86" s="58" t="s">
        <v>513</v>
      </c>
      <c r="C86" s="181">
        <v>55054000</v>
      </c>
      <c r="D86" s="182">
        <v>55054000</v>
      </c>
      <c r="E86" s="182">
        <v>0</v>
      </c>
      <c r="F86" s="182">
        <v>0</v>
      </c>
    </row>
    <row r="87" spans="1:6" ht="75">
      <c r="A87" s="57">
        <v>41034600</v>
      </c>
      <c r="B87" s="58" t="s">
        <v>652</v>
      </c>
      <c r="C87" s="181">
        <v>128645</v>
      </c>
      <c r="D87" s="182">
        <v>128645</v>
      </c>
      <c r="E87" s="182">
        <v>0</v>
      </c>
      <c r="F87" s="182">
        <v>0</v>
      </c>
    </row>
    <row r="88" spans="1:6" ht="75">
      <c r="A88" s="57" t="s">
        <v>724</v>
      </c>
      <c r="B88" s="58" t="s">
        <v>708</v>
      </c>
      <c r="C88" s="181">
        <v>200200</v>
      </c>
      <c r="D88" s="182">
        <v>200200</v>
      </c>
      <c r="E88" s="182">
        <v>0</v>
      </c>
      <c r="F88" s="182">
        <v>0</v>
      </c>
    </row>
    <row r="89" spans="1:6" ht="93.75">
      <c r="A89" s="57">
        <v>41039100</v>
      </c>
      <c r="B89" s="58" t="s">
        <v>636</v>
      </c>
      <c r="C89" s="181">
        <v>17961176</v>
      </c>
      <c r="D89" s="182">
        <v>17961176</v>
      </c>
      <c r="E89" s="182">
        <v>0</v>
      </c>
      <c r="F89" s="182">
        <v>0</v>
      </c>
    </row>
    <row r="90" spans="1:6" ht="112.5" customHeight="1">
      <c r="A90" s="55">
        <v>41050000</v>
      </c>
      <c r="B90" s="56" t="s">
        <v>514</v>
      </c>
      <c r="C90" s="179">
        <v>333114200</v>
      </c>
      <c r="D90" s="180">
        <v>333114200</v>
      </c>
      <c r="E90" s="180">
        <v>0</v>
      </c>
      <c r="F90" s="180">
        <v>0</v>
      </c>
    </row>
    <row r="91" spans="1:6" ht="93.75">
      <c r="A91" s="57">
        <v>41050100</v>
      </c>
      <c r="B91" s="58" t="s">
        <v>686</v>
      </c>
      <c r="C91" s="181">
        <v>212514400</v>
      </c>
      <c r="D91" s="182">
        <v>212514400</v>
      </c>
      <c r="E91" s="182">
        <v>0</v>
      </c>
      <c r="F91" s="182">
        <v>0</v>
      </c>
    </row>
    <row r="92" spans="1:6" ht="225" customHeight="1">
      <c r="A92" s="57">
        <v>41050200</v>
      </c>
      <c r="B92" s="58" t="s">
        <v>516</v>
      </c>
      <c r="C92" s="181">
        <v>1340000</v>
      </c>
      <c r="D92" s="182">
        <v>1340000</v>
      </c>
      <c r="E92" s="182">
        <v>0</v>
      </c>
      <c r="F92" s="182">
        <v>0</v>
      </c>
    </row>
    <row r="93" spans="1:6" ht="93.75">
      <c r="A93" s="57">
        <v>41050300</v>
      </c>
      <c r="B93" s="58" t="s">
        <v>709</v>
      </c>
      <c r="C93" s="181">
        <v>111026100</v>
      </c>
      <c r="D93" s="182">
        <v>111026100</v>
      </c>
      <c r="E93" s="182">
        <v>0</v>
      </c>
      <c r="F93" s="182">
        <v>0</v>
      </c>
    </row>
    <row r="94" spans="1:6" ht="93.75">
      <c r="A94" s="57">
        <v>41050700</v>
      </c>
      <c r="B94" s="58" t="s">
        <v>710</v>
      </c>
      <c r="C94" s="181">
        <v>1201200</v>
      </c>
      <c r="D94" s="182">
        <v>1201200</v>
      </c>
      <c r="E94" s="182">
        <v>0</v>
      </c>
      <c r="F94" s="182">
        <v>0</v>
      </c>
    </row>
    <row r="95" spans="1:6" ht="56.25">
      <c r="A95" s="57">
        <v>41051200</v>
      </c>
      <c r="B95" s="58" t="s">
        <v>637</v>
      </c>
      <c r="C95" s="181">
        <v>205300</v>
      </c>
      <c r="D95" s="182">
        <v>205300</v>
      </c>
      <c r="E95" s="182">
        <v>0</v>
      </c>
      <c r="F95" s="182">
        <v>0</v>
      </c>
    </row>
    <row r="96" spans="1:6" ht="75">
      <c r="A96" s="57">
        <v>41051400</v>
      </c>
      <c r="B96" s="58" t="s">
        <v>671</v>
      </c>
      <c r="C96" s="181">
        <v>1054700</v>
      </c>
      <c r="D96" s="182">
        <v>1054700</v>
      </c>
      <c r="E96" s="182">
        <v>0</v>
      </c>
      <c r="F96" s="182">
        <v>0</v>
      </c>
    </row>
    <row r="97" spans="1:6" ht="56.25">
      <c r="A97" s="57">
        <v>41051500</v>
      </c>
      <c r="B97" s="58" t="s">
        <v>518</v>
      </c>
      <c r="C97" s="181">
        <v>2564000</v>
      </c>
      <c r="D97" s="182">
        <v>2564000</v>
      </c>
      <c r="E97" s="182">
        <v>0</v>
      </c>
      <c r="F97" s="182">
        <v>0</v>
      </c>
    </row>
    <row r="98" spans="1:6" ht="56.25">
      <c r="A98" s="57">
        <v>41051600</v>
      </c>
      <c r="B98" s="58" t="s">
        <v>672</v>
      </c>
      <c r="C98" s="181">
        <v>555400</v>
      </c>
      <c r="D98" s="182">
        <v>555400</v>
      </c>
      <c r="E98" s="182">
        <v>0</v>
      </c>
      <c r="F98" s="182">
        <v>0</v>
      </c>
    </row>
    <row r="99" spans="1:6" ht="75">
      <c r="A99" s="57">
        <v>41052000</v>
      </c>
      <c r="B99" s="58" t="s">
        <v>519</v>
      </c>
      <c r="C99" s="181">
        <v>1948600</v>
      </c>
      <c r="D99" s="182">
        <v>1948600</v>
      </c>
      <c r="E99" s="182">
        <v>0</v>
      </c>
      <c r="F99" s="182">
        <v>0</v>
      </c>
    </row>
    <row r="100" spans="1:6" s="11" customFormat="1" ht="18.75">
      <c r="A100" s="57">
        <v>41053900</v>
      </c>
      <c r="B100" s="58" t="s">
        <v>340</v>
      </c>
      <c r="C100" s="181">
        <v>704500</v>
      </c>
      <c r="D100" s="182">
        <v>704500</v>
      </c>
      <c r="E100" s="182">
        <v>0</v>
      </c>
      <c r="F100" s="182">
        <v>0</v>
      </c>
    </row>
    <row r="101" spans="1:6" s="11" customFormat="1" ht="18.75">
      <c r="A101" s="212" t="s">
        <v>520</v>
      </c>
      <c r="B101" s="213"/>
      <c r="C101" s="179">
        <v>642105708</v>
      </c>
      <c r="D101" s="179">
        <v>628841541</v>
      </c>
      <c r="E101" s="179">
        <v>13264167</v>
      </c>
      <c r="F101" s="179">
        <v>215000</v>
      </c>
    </row>
    <row r="102" spans="1:6" s="11" customFormat="1" ht="18.75">
      <c r="A102" s="183"/>
      <c r="B102" s="184"/>
      <c r="C102" s="185"/>
      <c r="D102" s="185"/>
      <c r="E102" s="185"/>
      <c r="F102" s="185"/>
    </row>
    <row r="103" spans="1:7" ht="18.75">
      <c r="A103" s="3"/>
      <c r="B103" s="44" t="s">
        <v>116</v>
      </c>
      <c r="C103" s="19"/>
      <c r="D103" s="19"/>
      <c r="E103" s="44" t="s">
        <v>83</v>
      </c>
      <c r="F103" s="6"/>
      <c r="G103" s="3"/>
    </row>
    <row r="104" spans="1:6" s="11" customFormat="1" ht="12.75">
      <c r="A104" s="176"/>
      <c r="B104" s="177"/>
      <c r="C104" s="178"/>
      <c r="D104" s="178"/>
      <c r="E104" s="178"/>
      <c r="F104" s="178"/>
    </row>
    <row r="105" spans="2:5" ht="18.75">
      <c r="B105" s="2" t="s">
        <v>521</v>
      </c>
      <c r="C105" s="2"/>
      <c r="D105" s="2"/>
      <c r="E105" s="2"/>
    </row>
    <row r="106" spans="2:5" ht="18.75">
      <c r="B106" s="2"/>
      <c r="C106" s="2"/>
      <c r="D106" s="2"/>
      <c r="E106" s="2"/>
    </row>
    <row r="107" spans="2:5" ht="18.75">
      <c r="B107" s="2" t="s">
        <v>436</v>
      </c>
      <c r="C107" s="2"/>
      <c r="D107" s="2"/>
      <c r="E107" s="2" t="s">
        <v>437</v>
      </c>
    </row>
  </sheetData>
  <sheetProtection/>
  <mergeCells count="10">
    <mergeCell ref="A101:B101"/>
    <mergeCell ref="A80:B80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3" right="0.5905511811023623" top="0.3937007874015748" bottom="0.3937007874015748" header="0" footer="0"/>
  <pageSetup fitToHeight="0" fitToWidth="0" horizontalDpi="600" verticalDpi="600" orientation="portrait" paperSize="9" scale="4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1" max="1" width="10.125" style="0" bestFit="1" customWidth="1"/>
    <col min="2" max="2" width="45.25390625" style="0" customWidth="1"/>
    <col min="3" max="3" width="25.00390625" style="0" customWidth="1"/>
    <col min="4" max="4" width="24.375" style="0" customWidth="1"/>
    <col min="5" max="5" width="24.875" style="0" customWidth="1"/>
    <col min="6" max="6" width="26.125" style="0" bestFit="1" customWidth="1"/>
  </cols>
  <sheetData>
    <row r="1" spans="1:6" ht="15.75">
      <c r="A1" s="51"/>
      <c r="B1" s="51"/>
      <c r="C1" s="51"/>
      <c r="D1" s="51"/>
      <c r="E1" s="51"/>
      <c r="F1" s="51" t="s">
        <v>522</v>
      </c>
    </row>
    <row r="2" spans="1:6" ht="15.75">
      <c r="A2" s="51"/>
      <c r="B2" s="51"/>
      <c r="C2" s="51"/>
      <c r="D2" s="51"/>
      <c r="E2" s="51"/>
      <c r="F2" s="51" t="s">
        <v>10</v>
      </c>
    </row>
    <row r="3" spans="1:6" ht="15.75">
      <c r="A3" s="51"/>
      <c r="B3" s="51"/>
      <c r="C3" s="51"/>
      <c r="D3" s="51"/>
      <c r="E3" s="51"/>
      <c r="F3" s="51" t="s">
        <v>82</v>
      </c>
    </row>
    <row r="4" spans="1:6" ht="15.75">
      <c r="A4" s="51"/>
      <c r="B4" s="51"/>
      <c r="C4" s="51"/>
      <c r="D4" s="51"/>
      <c r="E4" s="51"/>
      <c r="F4" s="51" t="s">
        <v>724</v>
      </c>
    </row>
    <row r="5" spans="1:6" ht="15.75">
      <c r="A5" s="3"/>
      <c r="B5" s="3"/>
      <c r="C5" s="3"/>
      <c r="D5" s="3"/>
      <c r="E5" s="3"/>
      <c r="F5" s="3"/>
    </row>
    <row r="6" spans="1:6" ht="15.75">
      <c r="A6" s="219" t="s">
        <v>523</v>
      </c>
      <c r="B6" s="220"/>
      <c r="C6" s="220"/>
      <c r="D6" s="220"/>
      <c r="E6" s="220"/>
      <c r="F6" s="220"/>
    </row>
    <row r="7" spans="1:6" ht="15.75">
      <c r="A7" s="51"/>
      <c r="B7" s="51"/>
      <c r="C7" s="51"/>
      <c r="D7" s="51"/>
      <c r="E7" s="51"/>
      <c r="F7" s="52" t="s">
        <v>18</v>
      </c>
    </row>
    <row r="8" spans="1:6" ht="12.75" customHeight="1">
      <c r="A8" s="221" t="s">
        <v>443</v>
      </c>
      <c r="B8" s="221" t="s">
        <v>524</v>
      </c>
      <c r="C8" s="224" t="s">
        <v>17</v>
      </c>
      <c r="D8" s="221" t="s">
        <v>6</v>
      </c>
      <c r="E8" s="227" t="s">
        <v>7</v>
      </c>
      <c r="F8" s="228"/>
    </row>
    <row r="9" spans="1:6" ht="12.75" customHeight="1">
      <c r="A9" s="222"/>
      <c r="B9" s="222"/>
      <c r="C9" s="225"/>
      <c r="D9" s="222"/>
      <c r="E9" s="221" t="s">
        <v>17</v>
      </c>
      <c r="F9" s="221" t="s">
        <v>445</v>
      </c>
    </row>
    <row r="10" spans="1:6" ht="75.75" customHeight="1">
      <c r="A10" s="223"/>
      <c r="B10" s="223"/>
      <c r="C10" s="226"/>
      <c r="D10" s="223"/>
      <c r="E10" s="223"/>
      <c r="F10" s="223"/>
    </row>
    <row r="11" spans="1:6" ht="15.75">
      <c r="A11" s="53">
        <v>1</v>
      </c>
      <c r="B11" s="53">
        <v>2</v>
      </c>
      <c r="C11" s="54">
        <v>3</v>
      </c>
      <c r="D11" s="53">
        <v>4</v>
      </c>
      <c r="E11" s="53">
        <v>5</v>
      </c>
      <c r="F11" s="53">
        <v>6</v>
      </c>
    </row>
    <row r="12" spans="1:6" ht="36.75" customHeight="1">
      <c r="A12" s="55">
        <v>200000</v>
      </c>
      <c r="B12" s="56" t="s">
        <v>525</v>
      </c>
      <c r="C12" s="186">
        <v>19034240</v>
      </c>
      <c r="D12" s="187">
        <v>-26002253</v>
      </c>
      <c r="E12" s="187">
        <v>45036493</v>
      </c>
      <c r="F12" s="187">
        <v>45036493</v>
      </c>
    </row>
    <row r="13" spans="1:6" ht="60" customHeight="1">
      <c r="A13" s="55">
        <v>208000</v>
      </c>
      <c r="B13" s="56" t="s">
        <v>526</v>
      </c>
      <c r="C13" s="186">
        <v>19034240</v>
      </c>
      <c r="D13" s="187">
        <v>-26002253</v>
      </c>
      <c r="E13" s="187">
        <v>45036493</v>
      </c>
      <c r="F13" s="187">
        <v>45036493</v>
      </c>
    </row>
    <row r="14" spans="1:6" ht="46.5" customHeight="1">
      <c r="A14" s="57">
        <v>208100</v>
      </c>
      <c r="B14" s="58" t="s">
        <v>527</v>
      </c>
      <c r="C14" s="188">
        <v>19074240</v>
      </c>
      <c r="D14" s="189">
        <v>18720758</v>
      </c>
      <c r="E14" s="189">
        <v>353482</v>
      </c>
      <c r="F14" s="189">
        <v>353482</v>
      </c>
    </row>
    <row r="15" spans="1:6" ht="72.75" customHeight="1">
      <c r="A15" s="57"/>
      <c r="B15" s="59" t="s">
        <v>528</v>
      </c>
      <c r="C15" s="169">
        <v>181222</v>
      </c>
      <c r="D15" s="170">
        <v>181222</v>
      </c>
      <c r="E15" s="170"/>
      <c r="F15" s="170"/>
    </row>
    <row r="16" spans="1:6" ht="72.75" customHeight="1">
      <c r="A16" s="57"/>
      <c r="B16" s="59" t="s">
        <v>529</v>
      </c>
      <c r="C16" s="169">
        <v>8887</v>
      </c>
      <c r="D16" s="170">
        <v>8887</v>
      </c>
      <c r="E16" s="170"/>
      <c r="F16" s="170"/>
    </row>
    <row r="17" spans="1:6" ht="18.75">
      <c r="A17" s="57">
        <v>208200</v>
      </c>
      <c r="B17" s="58" t="s">
        <v>530</v>
      </c>
      <c r="C17" s="169">
        <v>40000</v>
      </c>
      <c r="D17" s="170">
        <v>40000</v>
      </c>
      <c r="E17" s="170">
        <v>0</v>
      </c>
      <c r="F17" s="170">
        <v>0</v>
      </c>
    </row>
    <row r="18" spans="1:6" ht="75" customHeight="1">
      <c r="A18" s="57">
        <v>208400</v>
      </c>
      <c r="B18" s="58" t="s">
        <v>680</v>
      </c>
      <c r="C18" s="188">
        <v>0</v>
      </c>
      <c r="D18" s="189">
        <v>-44683011</v>
      </c>
      <c r="E18" s="189">
        <v>44683011</v>
      </c>
      <c r="F18" s="189">
        <v>44683011</v>
      </c>
    </row>
    <row r="19" spans="1:6" ht="75" customHeight="1">
      <c r="A19" s="57"/>
      <c r="B19" s="59" t="s">
        <v>529</v>
      </c>
      <c r="C19" s="169">
        <v>0</v>
      </c>
      <c r="D19" s="170">
        <v>-8887</v>
      </c>
      <c r="E19" s="170">
        <v>8887</v>
      </c>
      <c r="F19" s="170">
        <v>8887</v>
      </c>
    </row>
    <row r="20" spans="1:6" ht="163.5" customHeight="1">
      <c r="A20" s="57"/>
      <c r="B20" s="59" t="s">
        <v>678</v>
      </c>
      <c r="C20" s="169">
        <v>0</v>
      </c>
      <c r="D20" s="170">
        <v>-190600</v>
      </c>
      <c r="E20" s="170">
        <v>190600</v>
      </c>
      <c r="F20" s="170">
        <v>190600</v>
      </c>
    </row>
    <row r="21" spans="1:6" ht="166.5" customHeight="1">
      <c r="A21" s="57"/>
      <c r="B21" s="59" t="s">
        <v>677</v>
      </c>
      <c r="C21" s="169">
        <v>0</v>
      </c>
      <c r="D21" s="170">
        <v>-17961176</v>
      </c>
      <c r="E21" s="170">
        <v>17961176</v>
      </c>
      <c r="F21" s="170">
        <v>17961176</v>
      </c>
    </row>
    <row r="22" spans="1:6" ht="93.75">
      <c r="A22" s="57"/>
      <c r="B22" s="59" t="s">
        <v>635</v>
      </c>
      <c r="C22" s="169">
        <v>0</v>
      </c>
      <c r="D22" s="170">
        <v>-1969879</v>
      </c>
      <c r="E22" s="170">
        <v>1969879</v>
      </c>
      <c r="F22" s="170">
        <v>1969879</v>
      </c>
    </row>
    <row r="23" spans="1:6" ht="117.75" customHeight="1">
      <c r="A23" s="57"/>
      <c r="B23" s="59" t="s">
        <v>679</v>
      </c>
      <c r="C23" s="169">
        <v>0</v>
      </c>
      <c r="D23" s="170">
        <v>-1013100</v>
      </c>
      <c r="E23" s="170">
        <v>1013100</v>
      </c>
      <c r="F23" s="170">
        <v>1013100</v>
      </c>
    </row>
    <row r="24" spans="1:6" ht="73.5" customHeight="1">
      <c r="A24" s="55">
        <v>600000</v>
      </c>
      <c r="B24" s="56" t="s">
        <v>531</v>
      </c>
      <c r="C24" s="186">
        <v>19034240</v>
      </c>
      <c r="D24" s="187">
        <v>-26002253</v>
      </c>
      <c r="E24" s="187">
        <v>45036493</v>
      </c>
      <c r="F24" s="187">
        <v>45036493</v>
      </c>
    </row>
    <row r="25" spans="1:6" ht="52.5" customHeight="1">
      <c r="A25" s="55">
        <v>602000</v>
      </c>
      <c r="B25" s="56" t="s">
        <v>532</v>
      </c>
      <c r="C25" s="186">
        <v>19034240</v>
      </c>
      <c r="D25" s="187">
        <v>-26002253</v>
      </c>
      <c r="E25" s="187">
        <v>45036493</v>
      </c>
      <c r="F25" s="187">
        <v>45036493</v>
      </c>
    </row>
    <row r="26" spans="1:6" ht="18.75">
      <c r="A26" s="57">
        <v>602100</v>
      </c>
      <c r="B26" s="58" t="s">
        <v>527</v>
      </c>
      <c r="C26" s="188">
        <v>19074240</v>
      </c>
      <c r="D26" s="189">
        <v>18720758</v>
      </c>
      <c r="E26" s="189">
        <v>353482</v>
      </c>
      <c r="F26" s="189">
        <v>353482</v>
      </c>
    </row>
    <row r="27" spans="1:6" ht="37.5">
      <c r="A27" s="57"/>
      <c r="B27" s="59" t="s">
        <v>528</v>
      </c>
      <c r="C27" s="169">
        <v>181222</v>
      </c>
      <c r="D27" s="170">
        <v>181222</v>
      </c>
      <c r="E27" s="170"/>
      <c r="F27" s="170"/>
    </row>
    <row r="28" spans="1:6" ht="56.25">
      <c r="A28" s="57"/>
      <c r="B28" s="59" t="s">
        <v>529</v>
      </c>
      <c r="C28" s="169">
        <v>8887</v>
      </c>
      <c r="D28" s="170">
        <v>8887</v>
      </c>
      <c r="E28" s="170"/>
      <c r="F28" s="170"/>
    </row>
    <row r="29" spans="1:6" ht="18.75">
      <c r="A29" s="57">
        <v>602200</v>
      </c>
      <c r="B29" s="58" t="s">
        <v>530</v>
      </c>
      <c r="C29" s="169">
        <v>40000</v>
      </c>
      <c r="D29" s="170">
        <v>40000</v>
      </c>
      <c r="E29" s="170">
        <v>0</v>
      </c>
      <c r="F29" s="170">
        <v>0</v>
      </c>
    </row>
    <row r="30" spans="1:6" ht="75">
      <c r="A30" s="57">
        <v>602400</v>
      </c>
      <c r="B30" s="58" t="s">
        <v>680</v>
      </c>
      <c r="C30" s="188">
        <v>0</v>
      </c>
      <c r="D30" s="189">
        <v>-44683011</v>
      </c>
      <c r="E30" s="189">
        <v>44683011</v>
      </c>
      <c r="F30" s="189">
        <v>44683011</v>
      </c>
    </row>
    <row r="31" spans="1:6" ht="56.25">
      <c r="A31" s="57"/>
      <c r="B31" s="59" t="s">
        <v>529</v>
      </c>
      <c r="C31" s="169">
        <v>0</v>
      </c>
      <c r="D31" s="170">
        <v>-8887</v>
      </c>
      <c r="E31" s="170">
        <v>8887</v>
      </c>
      <c r="F31" s="170">
        <v>8887</v>
      </c>
    </row>
    <row r="32" spans="1:6" ht="131.25">
      <c r="A32" s="57"/>
      <c r="B32" s="59" t="s">
        <v>678</v>
      </c>
      <c r="C32" s="169">
        <v>0</v>
      </c>
      <c r="D32" s="170">
        <v>-190600</v>
      </c>
      <c r="E32" s="170">
        <v>190600</v>
      </c>
      <c r="F32" s="170">
        <v>190600</v>
      </c>
    </row>
    <row r="33" spans="1:6" ht="150">
      <c r="A33" s="57"/>
      <c r="B33" s="59" t="s">
        <v>677</v>
      </c>
      <c r="C33" s="169">
        <v>0</v>
      </c>
      <c r="D33" s="170">
        <v>-17961176</v>
      </c>
      <c r="E33" s="170">
        <v>17961176</v>
      </c>
      <c r="F33" s="170">
        <v>17961176</v>
      </c>
    </row>
    <row r="34" spans="1:6" ht="93.75">
      <c r="A34" s="57"/>
      <c r="B34" s="59" t="s">
        <v>635</v>
      </c>
      <c r="C34" s="169">
        <v>0</v>
      </c>
      <c r="D34" s="170">
        <v>-1969879</v>
      </c>
      <c r="E34" s="170">
        <v>1969879</v>
      </c>
      <c r="F34" s="170">
        <v>1969879</v>
      </c>
    </row>
    <row r="35" spans="1:6" ht="112.5">
      <c r="A35" s="57"/>
      <c r="B35" s="59" t="s">
        <v>679</v>
      </c>
      <c r="C35" s="169"/>
      <c r="D35" s="170">
        <v>-1013100</v>
      </c>
      <c r="E35" s="170">
        <v>1013100</v>
      </c>
      <c r="F35" s="170">
        <v>1013100</v>
      </c>
    </row>
    <row r="36" spans="1:6" ht="18.75">
      <c r="A36" s="60"/>
      <c r="B36" s="61"/>
      <c r="C36" s="62"/>
      <c r="D36" s="63"/>
      <c r="E36" s="63"/>
      <c r="F36" s="63"/>
    </row>
    <row r="37" spans="1:6" ht="15.75">
      <c r="A37" s="64"/>
      <c r="B37" s="65"/>
      <c r="C37" s="66"/>
      <c r="D37" s="66"/>
      <c r="E37" s="67"/>
      <c r="F37" s="67"/>
    </row>
    <row r="38" spans="1:6" ht="18.75">
      <c r="A38" s="44" t="s">
        <v>116</v>
      </c>
      <c r="B38" s="19"/>
      <c r="C38" s="19"/>
      <c r="D38" s="44" t="s">
        <v>83</v>
      </c>
      <c r="E38" s="6"/>
      <c r="F38" s="3"/>
    </row>
    <row r="39" spans="1:4" ht="18.75">
      <c r="A39" s="2"/>
      <c r="B39" s="2"/>
      <c r="C39" s="2"/>
      <c r="D39" s="2"/>
    </row>
    <row r="40" spans="1:6" ht="43.5" customHeight="1">
      <c r="A40" s="218" t="s">
        <v>533</v>
      </c>
      <c r="B40" s="218"/>
      <c r="C40" s="218"/>
      <c r="D40" s="218"/>
      <c r="E40" s="218"/>
      <c r="F40" s="218"/>
    </row>
    <row r="41" spans="1:4" ht="18.75">
      <c r="A41" s="2"/>
      <c r="B41" s="2"/>
      <c r="C41" s="2"/>
      <c r="D41" s="2"/>
    </row>
    <row r="42" spans="1:4" ht="18.75">
      <c r="A42" s="2" t="s">
        <v>436</v>
      </c>
      <c r="B42" s="2"/>
      <c r="C42" s="2"/>
      <c r="D42" s="2" t="s">
        <v>437</v>
      </c>
    </row>
  </sheetData>
  <sheetProtection/>
  <mergeCells count="9">
    <mergeCell ref="A40:F40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view="pageBreakPreview" zoomScale="60" zoomScaleNormal="70" zoomScalePageLayoutView="0" workbookViewId="0" topLeftCell="A1">
      <pane xSplit="4" ySplit="12" topLeftCell="E1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4" sqref="O4"/>
    </sheetView>
  </sheetViews>
  <sheetFormatPr defaultColWidth="9.00390625" defaultRowHeight="12.75"/>
  <cols>
    <col min="1" max="1" width="13.75390625" style="0" customWidth="1"/>
    <col min="2" max="2" width="15.00390625" style="0" customWidth="1"/>
    <col min="3" max="3" width="9.125" style="0" customWidth="1"/>
    <col min="4" max="4" width="81.125" style="0" customWidth="1"/>
    <col min="5" max="5" width="16.125" style="0" customWidth="1"/>
    <col min="6" max="6" width="15.625" style="0" customWidth="1"/>
    <col min="7" max="7" width="16.875" style="0" customWidth="1"/>
    <col min="8" max="8" width="16.875" style="0" bestFit="1" customWidth="1"/>
    <col min="9" max="10" width="13.875" style="0" customWidth="1"/>
    <col min="11" max="11" width="12.875" style="0" customWidth="1"/>
    <col min="12" max="13" width="14.00390625" style="0" bestFit="1" customWidth="1"/>
    <col min="14" max="14" width="15.125" style="0" customWidth="1"/>
    <col min="15" max="15" width="14.75390625" style="0" customWidth="1"/>
    <col min="16" max="16" width="18.125" style="0" customWidth="1"/>
  </cols>
  <sheetData>
    <row r="1" spans="1:16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 t="s">
        <v>35</v>
      </c>
      <c r="P1" s="18"/>
    </row>
    <row r="2" spans="1:16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 t="s">
        <v>10</v>
      </c>
      <c r="P2" s="18"/>
    </row>
    <row r="3" spans="1:16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82</v>
      </c>
      <c r="P3" s="18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 t="s">
        <v>724</v>
      </c>
      <c r="P4" s="18"/>
    </row>
    <row r="5" spans="1:16" ht="15.75">
      <c r="A5" s="229" t="s">
        <v>19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15.75">
      <c r="A6" s="229" t="s">
        <v>341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6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1" t="s">
        <v>18</v>
      </c>
    </row>
    <row r="8" spans="1:16" ht="12.75" customHeight="1">
      <c r="A8" s="231" t="s">
        <v>96</v>
      </c>
      <c r="B8" s="231" t="s">
        <v>97</v>
      </c>
      <c r="C8" s="231" t="s">
        <v>98</v>
      </c>
      <c r="D8" s="231" t="s">
        <v>99</v>
      </c>
      <c r="E8" s="231" t="s">
        <v>6</v>
      </c>
      <c r="F8" s="231"/>
      <c r="G8" s="231"/>
      <c r="H8" s="231"/>
      <c r="I8" s="231"/>
      <c r="J8" s="231" t="s">
        <v>7</v>
      </c>
      <c r="K8" s="231"/>
      <c r="L8" s="231"/>
      <c r="M8" s="231"/>
      <c r="N8" s="231"/>
      <c r="O8" s="231"/>
      <c r="P8" s="232" t="s">
        <v>20</v>
      </c>
    </row>
    <row r="9" spans="1:16" ht="12.75" customHeight="1">
      <c r="A9" s="231"/>
      <c r="B9" s="231"/>
      <c r="C9" s="231"/>
      <c r="D9" s="231"/>
      <c r="E9" s="232" t="s">
        <v>17</v>
      </c>
      <c r="F9" s="231" t="s">
        <v>21</v>
      </c>
      <c r="G9" s="231" t="s">
        <v>22</v>
      </c>
      <c r="H9" s="231"/>
      <c r="I9" s="231" t="s">
        <v>23</v>
      </c>
      <c r="J9" s="232" t="s">
        <v>17</v>
      </c>
      <c r="K9" s="231" t="s">
        <v>21</v>
      </c>
      <c r="L9" s="231" t="s">
        <v>22</v>
      </c>
      <c r="M9" s="231"/>
      <c r="N9" s="231" t="s">
        <v>23</v>
      </c>
      <c r="O9" s="196" t="s">
        <v>22</v>
      </c>
      <c r="P9" s="231"/>
    </row>
    <row r="10" spans="1:16" ht="12.75" customHeight="1">
      <c r="A10" s="231"/>
      <c r="B10" s="231"/>
      <c r="C10" s="231"/>
      <c r="D10" s="231"/>
      <c r="E10" s="231"/>
      <c r="F10" s="231"/>
      <c r="G10" s="231" t="s">
        <v>24</v>
      </c>
      <c r="H10" s="231" t="s">
        <v>25</v>
      </c>
      <c r="I10" s="231"/>
      <c r="J10" s="231"/>
      <c r="K10" s="231"/>
      <c r="L10" s="231" t="s">
        <v>24</v>
      </c>
      <c r="M10" s="231" t="s">
        <v>25</v>
      </c>
      <c r="N10" s="231"/>
      <c r="O10" s="231" t="s">
        <v>26</v>
      </c>
      <c r="P10" s="231"/>
    </row>
    <row r="11" spans="1:16" ht="195.7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</row>
    <row r="12" spans="1:16" ht="16.5">
      <c r="A12" s="196">
        <v>1</v>
      </c>
      <c r="B12" s="196">
        <v>2</v>
      </c>
      <c r="C12" s="196">
        <v>3</v>
      </c>
      <c r="D12" s="196">
        <v>4</v>
      </c>
      <c r="E12" s="197">
        <v>5</v>
      </c>
      <c r="F12" s="196">
        <v>6</v>
      </c>
      <c r="G12" s="196">
        <v>7</v>
      </c>
      <c r="H12" s="196">
        <v>8</v>
      </c>
      <c r="I12" s="196">
        <v>9</v>
      </c>
      <c r="J12" s="197">
        <v>10</v>
      </c>
      <c r="K12" s="196">
        <v>11</v>
      </c>
      <c r="L12" s="196">
        <v>12</v>
      </c>
      <c r="M12" s="196">
        <v>13</v>
      </c>
      <c r="N12" s="196">
        <v>14</v>
      </c>
      <c r="O12" s="196">
        <v>15</v>
      </c>
      <c r="P12" s="197">
        <v>16</v>
      </c>
    </row>
    <row r="13" spans="1:16" ht="16.5">
      <c r="A13" s="190" t="s">
        <v>122</v>
      </c>
      <c r="B13" s="198"/>
      <c r="C13" s="195"/>
      <c r="D13" s="193" t="s">
        <v>27</v>
      </c>
      <c r="E13" s="194">
        <v>14489185</v>
      </c>
      <c r="F13" s="195">
        <v>14443185</v>
      </c>
      <c r="G13" s="195">
        <v>9625150</v>
      </c>
      <c r="H13" s="195">
        <v>850000</v>
      </c>
      <c r="I13" s="195">
        <v>46000</v>
      </c>
      <c r="J13" s="194">
        <v>755290</v>
      </c>
      <c r="K13" s="195">
        <v>103000</v>
      </c>
      <c r="L13" s="195">
        <v>0</v>
      </c>
      <c r="M13" s="195">
        <v>51000</v>
      </c>
      <c r="N13" s="195">
        <v>652290</v>
      </c>
      <c r="O13" s="195">
        <v>652290</v>
      </c>
      <c r="P13" s="194">
        <v>15244475</v>
      </c>
    </row>
    <row r="14" spans="1:16" ht="16.5">
      <c r="A14" s="190" t="s">
        <v>123</v>
      </c>
      <c r="B14" s="198"/>
      <c r="C14" s="195"/>
      <c r="D14" s="193" t="s">
        <v>27</v>
      </c>
      <c r="E14" s="194">
        <v>14489185</v>
      </c>
      <c r="F14" s="195">
        <v>14443185</v>
      </c>
      <c r="G14" s="195">
        <v>9625150</v>
      </c>
      <c r="H14" s="195">
        <v>850000</v>
      </c>
      <c r="I14" s="195">
        <v>46000</v>
      </c>
      <c r="J14" s="194">
        <v>755290</v>
      </c>
      <c r="K14" s="195">
        <v>103000</v>
      </c>
      <c r="L14" s="195">
        <v>0</v>
      </c>
      <c r="M14" s="195">
        <v>51000</v>
      </c>
      <c r="N14" s="195">
        <v>652290</v>
      </c>
      <c r="O14" s="195">
        <v>652290</v>
      </c>
      <c r="P14" s="194">
        <v>15244475</v>
      </c>
    </row>
    <row r="15" spans="1:16" ht="49.5">
      <c r="A15" s="190" t="s">
        <v>124</v>
      </c>
      <c r="B15" s="190" t="s">
        <v>125</v>
      </c>
      <c r="C15" s="193" t="s">
        <v>62</v>
      </c>
      <c r="D15" s="193" t="s">
        <v>118</v>
      </c>
      <c r="E15" s="194">
        <v>14443185</v>
      </c>
      <c r="F15" s="195">
        <v>14443185</v>
      </c>
      <c r="G15" s="195">
        <v>9625150</v>
      </c>
      <c r="H15" s="195">
        <v>850000</v>
      </c>
      <c r="I15" s="195">
        <v>0</v>
      </c>
      <c r="J15" s="194">
        <v>655290</v>
      </c>
      <c r="K15" s="195">
        <v>103000</v>
      </c>
      <c r="L15" s="195">
        <v>0</v>
      </c>
      <c r="M15" s="195">
        <v>51000</v>
      </c>
      <c r="N15" s="195">
        <v>552290</v>
      </c>
      <c r="O15" s="195">
        <v>552290</v>
      </c>
      <c r="P15" s="194">
        <v>15098475</v>
      </c>
    </row>
    <row r="16" spans="1:16" ht="16.5">
      <c r="A16" s="190" t="s">
        <v>612</v>
      </c>
      <c r="B16" s="190" t="s">
        <v>613</v>
      </c>
      <c r="C16" s="193" t="s">
        <v>614</v>
      </c>
      <c r="D16" s="193" t="s">
        <v>615</v>
      </c>
      <c r="E16" s="194">
        <v>46000</v>
      </c>
      <c r="F16" s="195">
        <v>0</v>
      </c>
      <c r="G16" s="195">
        <v>0</v>
      </c>
      <c r="H16" s="195">
        <v>0</v>
      </c>
      <c r="I16" s="195">
        <v>46000</v>
      </c>
      <c r="J16" s="194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4">
        <v>46000</v>
      </c>
    </row>
    <row r="17" spans="1:16" ht="36.75" customHeight="1">
      <c r="A17" s="190" t="s">
        <v>126</v>
      </c>
      <c r="B17" s="190" t="s">
        <v>127</v>
      </c>
      <c r="C17" s="193" t="s">
        <v>63</v>
      </c>
      <c r="D17" s="193" t="s">
        <v>128</v>
      </c>
      <c r="E17" s="194">
        <v>0</v>
      </c>
      <c r="F17" s="195">
        <v>0</v>
      </c>
      <c r="G17" s="195">
        <v>0</v>
      </c>
      <c r="H17" s="195">
        <v>0</v>
      </c>
      <c r="I17" s="195">
        <v>0</v>
      </c>
      <c r="J17" s="194">
        <v>100000</v>
      </c>
      <c r="K17" s="195">
        <v>0</v>
      </c>
      <c r="L17" s="195">
        <v>0</v>
      </c>
      <c r="M17" s="195">
        <v>0</v>
      </c>
      <c r="N17" s="195">
        <v>100000</v>
      </c>
      <c r="O17" s="195">
        <v>100000</v>
      </c>
      <c r="P17" s="194">
        <v>100000</v>
      </c>
    </row>
    <row r="18" spans="1:16" ht="16.5">
      <c r="A18" s="190" t="s">
        <v>421</v>
      </c>
      <c r="B18" s="190" t="s">
        <v>422</v>
      </c>
      <c r="C18" s="195"/>
      <c r="D18" s="193" t="s">
        <v>423</v>
      </c>
      <c r="E18" s="194">
        <v>0</v>
      </c>
      <c r="F18" s="195">
        <v>0</v>
      </c>
      <c r="G18" s="195">
        <v>0</v>
      </c>
      <c r="H18" s="195">
        <v>0</v>
      </c>
      <c r="I18" s="195">
        <v>0</v>
      </c>
      <c r="J18" s="194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4">
        <v>0</v>
      </c>
    </row>
    <row r="19" spans="1:16" ht="33">
      <c r="A19" s="199" t="s">
        <v>424</v>
      </c>
      <c r="B19" s="199" t="s">
        <v>425</v>
      </c>
      <c r="C19" s="200" t="s">
        <v>95</v>
      </c>
      <c r="D19" s="200" t="s">
        <v>408</v>
      </c>
      <c r="E19" s="201">
        <v>0</v>
      </c>
      <c r="F19" s="202">
        <v>0</v>
      </c>
      <c r="G19" s="202">
        <v>0</v>
      </c>
      <c r="H19" s="202">
        <v>0</v>
      </c>
      <c r="I19" s="202">
        <v>0</v>
      </c>
      <c r="J19" s="201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1">
        <v>0</v>
      </c>
    </row>
    <row r="20" spans="1:16" ht="18.75" customHeight="1">
      <c r="A20" s="190" t="s">
        <v>129</v>
      </c>
      <c r="B20" s="198"/>
      <c r="C20" s="195"/>
      <c r="D20" s="193" t="s">
        <v>33</v>
      </c>
      <c r="E20" s="194">
        <v>117014093</v>
      </c>
      <c r="F20" s="195">
        <v>117014093</v>
      </c>
      <c r="G20" s="195">
        <v>79470147</v>
      </c>
      <c r="H20" s="195">
        <v>13174232</v>
      </c>
      <c r="I20" s="195">
        <v>0</v>
      </c>
      <c r="J20" s="194">
        <v>9685210</v>
      </c>
      <c r="K20" s="195">
        <v>4035082</v>
      </c>
      <c r="L20" s="195">
        <v>0</v>
      </c>
      <c r="M20" s="195">
        <v>77600</v>
      </c>
      <c r="N20" s="195">
        <v>5650128</v>
      </c>
      <c r="O20" s="195">
        <v>5650128</v>
      </c>
      <c r="P20" s="194">
        <v>126699303</v>
      </c>
    </row>
    <row r="21" spans="1:16" ht="16.5">
      <c r="A21" s="190" t="s">
        <v>130</v>
      </c>
      <c r="B21" s="198"/>
      <c r="C21" s="195"/>
      <c r="D21" s="193" t="s">
        <v>33</v>
      </c>
      <c r="E21" s="194">
        <v>117014093</v>
      </c>
      <c r="F21" s="195">
        <v>117014093</v>
      </c>
      <c r="G21" s="195">
        <v>79470147</v>
      </c>
      <c r="H21" s="195">
        <v>13174232</v>
      </c>
      <c r="I21" s="195">
        <v>0</v>
      </c>
      <c r="J21" s="194">
        <v>9685210</v>
      </c>
      <c r="K21" s="195">
        <v>4035082</v>
      </c>
      <c r="L21" s="195">
        <v>0</v>
      </c>
      <c r="M21" s="195">
        <v>77600</v>
      </c>
      <c r="N21" s="195">
        <v>5650128</v>
      </c>
      <c r="O21" s="195">
        <v>5650128</v>
      </c>
      <c r="P21" s="194">
        <v>126699303</v>
      </c>
    </row>
    <row r="22" spans="1:16" ht="39" customHeight="1">
      <c r="A22" s="190" t="s">
        <v>131</v>
      </c>
      <c r="B22" s="190" t="s">
        <v>132</v>
      </c>
      <c r="C22" s="193" t="s">
        <v>62</v>
      </c>
      <c r="D22" s="193" t="s">
        <v>133</v>
      </c>
      <c r="E22" s="194">
        <v>1211748</v>
      </c>
      <c r="F22" s="195">
        <v>1211748</v>
      </c>
      <c r="G22" s="195">
        <v>849540</v>
      </c>
      <c r="H22" s="195">
        <v>68609</v>
      </c>
      <c r="I22" s="195">
        <v>0</v>
      </c>
      <c r="J22" s="194">
        <v>10000</v>
      </c>
      <c r="K22" s="195">
        <v>0</v>
      </c>
      <c r="L22" s="195">
        <v>0</v>
      </c>
      <c r="M22" s="195">
        <v>0</v>
      </c>
      <c r="N22" s="195">
        <v>10000</v>
      </c>
      <c r="O22" s="195">
        <v>10000</v>
      </c>
      <c r="P22" s="194">
        <v>1221748</v>
      </c>
    </row>
    <row r="23" spans="1:16" ht="16.5">
      <c r="A23" s="190" t="s">
        <v>134</v>
      </c>
      <c r="B23" s="190" t="s">
        <v>31</v>
      </c>
      <c r="C23" s="193" t="s">
        <v>64</v>
      </c>
      <c r="D23" s="193" t="s">
        <v>135</v>
      </c>
      <c r="E23" s="194">
        <v>34056879</v>
      </c>
      <c r="F23" s="195">
        <v>34056879</v>
      </c>
      <c r="G23" s="195">
        <v>22749530</v>
      </c>
      <c r="H23" s="195">
        <v>3866552</v>
      </c>
      <c r="I23" s="195">
        <v>0</v>
      </c>
      <c r="J23" s="194">
        <v>3688527</v>
      </c>
      <c r="K23" s="195">
        <v>3483810</v>
      </c>
      <c r="L23" s="195">
        <v>0</v>
      </c>
      <c r="M23" s="195">
        <v>0</v>
      </c>
      <c r="N23" s="195">
        <v>204717</v>
      </c>
      <c r="O23" s="195">
        <v>204717</v>
      </c>
      <c r="P23" s="194">
        <v>37745406</v>
      </c>
    </row>
    <row r="24" spans="1:16" ht="66">
      <c r="A24" s="190" t="s">
        <v>136</v>
      </c>
      <c r="B24" s="190" t="s">
        <v>32</v>
      </c>
      <c r="C24" s="193" t="s">
        <v>65</v>
      </c>
      <c r="D24" s="193" t="s">
        <v>137</v>
      </c>
      <c r="E24" s="194">
        <v>72850529</v>
      </c>
      <c r="F24" s="195">
        <v>72850529</v>
      </c>
      <c r="G24" s="195">
        <v>49473600</v>
      </c>
      <c r="H24" s="195">
        <v>8638051</v>
      </c>
      <c r="I24" s="195">
        <v>0</v>
      </c>
      <c r="J24" s="194">
        <v>4322826</v>
      </c>
      <c r="K24" s="195">
        <v>497512</v>
      </c>
      <c r="L24" s="195">
        <v>0</v>
      </c>
      <c r="M24" s="195">
        <v>23900</v>
      </c>
      <c r="N24" s="195">
        <v>3825314</v>
      </c>
      <c r="O24" s="195">
        <v>3825314</v>
      </c>
      <c r="P24" s="194">
        <v>77173355</v>
      </c>
    </row>
    <row r="25" spans="1:16" ht="47.25" customHeight="1">
      <c r="A25" s="190" t="s">
        <v>138</v>
      </c>
      <c r="B25" s="190" t="s">
        <v>16</v>
      </c>
      <c r="C25" s="193" t="s">
        <v>66</v>
      </c>
      <c r="D25" s="193" t="s">
        <v>84</v>
      </c>
      <c r="E25" s="194">
        <v>5512639</v>
      </c>
      <c r="F25" s="195">
        <v>5512639</v>
      </c>
      <c r="G25" s="195">
        <v>4086200</v>
      </c>
      <c r="H25" s="195">
        <v>450750</v>
      </c>
      <c r="I25" s="195">
        <v>0</v>
      </c>
      <c r="J25" s="194">
        <v>258800</v>
      </c>
      <c r="K25" s="195">
        <v>34860</v>
      </c>
      <c r="L25" s="195">
        <v>0</v>
      </c>
      <c r="M25" s="195">
        <v>34800</v>
      </c>
      <c r="N25" s="195">
        <v>223940</v>
      </c>
      <c r="O25" s="195">
        <v>223940</v>
      </c>
      <c r="P25" s="194">
        <v>5771439</v>
      </c>
    </row>
    <row r="26" spans="1:16" ht="33">
      <c r="A26" s="190" t="s">
        <v>139</v>
      </c>
      <c r="B26" s="190" t="s">
        <v>140</v>
      </c>
      <c r="C26" s="193" t="s">
        <v>67</v>
      </c>
      <c r="D26" s="193" t="s">
        <v>141</v>
      </c>
      <c r="E26" s="194">
        <v>91600</v>
      </c>
      <c r="F26" s="195">
        <v>91600</v>
      </c>
      <c r="G26" s="195">
        <v>0</v>
      </c>
      <c r="H26" s="195">
        <v>0</v>
      </c>
      <c r="I26" s="195">
        <v>0</v>
      </c>
      <c r="J26" s="194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4">
        <v>91600</v>
      </c>
    </row>
    <row r="27" spans="1:16" ht="16.5">
      <c r="A27" s="190" t="s">
        <v>142</v>
      </c>
      <c r="B27" s="190" t="s">
        <v>40</v>
      </c>
      <c r="C27" s="193" t="s">
        <v>28</v>
      </c>
      <c r="D27" s="193" t="s">
        <v>143</v>
      </c>
      <c r="E27" s="194">
        <v>901824</v>
      </c>
      <c r="F27" s="195">
        <v>901824</v>
      </c>
      <c r="G27" s="195">
        <v>506200</v>
      </c>
      <c r="H27" s="195">
        <v>61560</v>
      </c>
      <c r="I27" s="195">
        <v>0</v>
      </c>
      <c r="J27" s="194">
        <v>209500</v>
      </c>
      <c r="K27" s="195">
        <v>18900</v>
      </c>
      <c r="L27" s="195">
        <v>0</v>
      </c>
      <c r="M27" s="195">
        <v>18900</v>
      </c>
      <c r="N27" s="195">
        <v>190600</v>
      </c>
      <c r="O27" s="195">
        <v>190600</v>
      </c>
      <c r="P27" s="194">
        <v>1111324</v>
      </c>
    </row>
    <row r="28" spans="1:16" ht="16.5">
      <c r="A28" s="190" t="s">
        <v>144</v>
      </c>
      <c r="B28" s="190" t="s">
        <v>145</v>
      </c>
      <c r="C28" s="195"/>
      <c r="D28" s="193" t="s">
        <v>146</v>
      </c>
      <c r="E28" s="194">
        <v>2388874</v>
      </c>
      <c r="F28" s="195">
        <v>2388874</v>
      </c>
      <c r="G28" s="195">
        <v>1805077</v>
      </c>
      <c r="H28" s="195">
        <v>88710</v>
      </c>
      <c r="I28" s="195">
        <v>0</v>
      </c>
      <c r="J28" s="194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4">
        <v>2388874</v>
      </c>
    </row>
    <row r="29" spans="1:16" ht="44.25" customHeight="1">
      <c r="A29" s="199" t="s">
        <v>147</v>
      </c>
      <c r="B29" s="199" t="s">
        <v>148</v>
      </c>
      <c r="C29" s="200" t="s">
        <v>28</v>
      </c>
      <c r="D29" s="200" t="s">
        <v>149</v>
      </c>
      <c r="E29" s="201">
        <v>2349054</v>
      </c>
      <c r="F29" s="202">
        <v>2349054</v>
      </c>
      <c r="G29" s="202">
        <v>1805077</v>
      </c>
      <c r="H29" s="202">
        <v>88710</v>
      </c>
      <c r="I29" s="202">
        <v>0</v>
      </c>
      <c r="J29" s="201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1">
        <v>2349054</v>
      </c>
    </row>
    <row r="30" spans="1:16" ht="41.25" customHeight="1">
      <c r="A30" s="199" t="s">
        <v>381</v>
      </c>
      <c r="B30" s="199" t="s">
        <v>382</v>
      </c>
      <c r="C30" s="200" t="s">
        <v>28</v>
      </c>
      <c r="D30" s="200" t="s">
        <v>383</v>
      </c>
      <c r="E30" s="201">
        <v>39820</v>
      </c>
      <c r="F30" s="202">
        <v>39820</v>
      </c>
      <c r="G30" s="202">
        <v>0</v>
      </c>
      <c r="H30" s="202">
        <v>0</v>
      </c>
      <c r="I30" s="202">
        <v>0</v>
      </c>
      <c r="J30" s="201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1">
        <v>39820</v>
      </c>
    </row>
    <row r="31" spans="1:16" ht="48" customHeight="1">
      <c r="A31" s="190" t="s">
        <v>426</v>
      </c>
      <c r="B31" s="190" t="s">
        <v>422</v>
      </c>
      <c r="C31" s="195"/>
      <c r="D31" s="193" t="s">
        <v>423</v>
      </c>
      <c r="E31" s="194">
        <v>0</v>
      </c>
      <c r="F31" s="195">
        <v>0</v>
      </c>
      <c r="G31" s="195">
        <v>0</v>
      </c>
      <c r="H31" s="195">
        <v>0</v>
      </c>
      <c r="I31" s="195">
        <v>0</v>
      </c>
      <c r="J31" s="194">
        <v>1195557</v>
      </c>
      <c r="K31" s="195">
        <v>0</v>
      </c>
      <c r="L31" s="195">
        <v>0</v>
      </c>
      <c r="M31" s="195">
        <v>0</v>
      </c>
      <c r="N31" s="195">
        <v>1195557</v>
      </c>
      <c r="O31" s="195">
        <v>1195557</v>
      </c>
      <c r="P31" s="194">
        <v>1195557</v>
      </c>
    </row>
    <row r="32" spans="1:16" ht="33">
      <c r="A32" s="199" t="s">
        <v>410</v>
      </c>
      <c r="B32" s="199" t="s">
        <v>425</v>
      </c>
      <c r="C32" s="200" t="s">
        <v>95</v>
      </c>
      <c r="D32" s="200" t="s">
        <v>408</v>
      </c>
      <c r="E32" s="201">
        <v>0</v>
      </c>
      <c r="F32" s="202">
        <v>0</v>
      </c>
      <c r="G32" s="202">
        <v>0</v>
      </c>
      <c r="H32" s="202">
        <v>0</v>
      </c>
      <c r="I32" s="202">
        <v>0</v>
      </c>
      <c r="J32" s="201">
        <v>1195557</v>
      </c>
      <c r="K32" s="202">
        <v>0</v>
      </c>
      <c r="L32" s="202">
        <v>0</v>
      </c>
      <c r="M32" s="202">
        <v>0</v>
      </c>
      <c r="N32" s="202">
        <v>1195557</v>
      </c>
      <c r="O32" s="202">
        <v>1195557</v>
      </c>
      <c r="P32" s="201">
        <v>1195557</v>
      </c>
    </row>
    <row r="33" spans="1:16" ht="16.5">
      <c r="A33" s="190" t="s">
        <v>150</v>
      </c>
      <c r="B33" s="198"/>
      <c r="C33" s="195"/>
      <c r="D33" s="193" t="s">
        <v>29</v>
      </c>
      <c r="E33" s="194">
        <v>79446437</v>
      </c>
      <c r="F33" s="195">
        <v>79446437</v>
      </c>
      <c r="G33" s="195">
        <v>1048957</v>
      </c>
      <c r="H33" s="195">
        <v>22505</v>
      </c>
      <c r="I33" s="195">
        <v>0</v>
      </c>
      <c r="J33" s="194">
        <v>5704433</v>
      </c>
      <c r="K33" s="195">
        <v>2239768</v>
      </c>
      <c r="L33" s="195">
        <v>0</v>
      </c>
      <c r="M33" s="195">
        <v>0</v>
      </c>
      <c r="N33" s="195">
        <v>3464665</v>
      </c>
      <c r="O33" s="195">
        <v>2577135</v>
      </c>
      <c r="P33" s="194">
        <v>85150870</v>
      </c>
    </row>
    <row r="34" spans="1:16" ht="16.5">
      <c r="A34" s="190" t="s">
        <v>151</v>
      </c>
      <c r="B34" s="198"/>
      <c r="C34" s="195"/>
      <c r="D34" s="193" t="s">
        <v>29</v>
      </c>
      <c r="E34" s="194">
        <v>79446437</v>
      </c>
      <c r="F34" s="195">
        <v>79446437</v>
      </c>
      <c r="G34" s="195">
        <v>1048957</v>
      </c>
      <c r="H34" s="195">
        <v>22505</v>
      </c>
      <c r="I34" s="195">
        <v>0</v>
      </c>
      <c r="J34" s="194">
        <v>5704433</v>
      </c>
      <c r="K34" s="195">
        <v>2239768</v>
      </c>
      <c r="L34" s="195">
        <v>0</v>
      </c>
      <c r="M34" s="195">
        <v>0</v>
      </c>
      <c r="N34" s="195">
        <v>3464665</v>
      </c>
      <c r="O34" s="195">
        <v>2577135</v>
      </c>
      <c r="P34" s="194">
        <v>85150870</v>
      </c>
    </row>
    <row r="35" spans="1:16" ht="36.75" customHeight="1">
      <c r="A35" s="190" t="s">
        <v>152</v>
      </c>
      <c r="B35" s="190" t="s">
        <v>132</v>
      </c>
      <c r="C35" s="193" t="s">
        <v>62</v>
      </c>
      <c r="D35" s="193" t="s">
        <v>133</v>
      </c>
      <c r="E35" s="194">
        <v>1001470</v>
      </c>
      <c r="F35" s="195">
        <v>1001470</v>
      </c>
      <c r="G35" s="195">
        <v>729457</v>
      </c>
      <c r="H35" s="195">
        <v>12115</v>
      </c>
      <c r="I35" s="195">
        <v>0</v>
      </c>
      <c r="J35" s="194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4">
        <v>1001470</v>
      </c>
    </row>
    <row r="36" spans="1:16" ht="33">
      <c r="A36" s="190" t="s">
        <v>153</v>
      </c>
      <c r="B36" s="190" t="s">
        <v>140</v>
      </c>
      <c r="C36" s="193" t="s">
        <v>67</v>
      </c>
      <c r="D36" s="193" t="s">
        <v>141</v>
      </c>
      <c r="E36" s="194">
        <v>67360</v>
      </c>
      <c r="F36" s="195">
        <v>67360</v>
      </c>
      <c r="G36" s="195">
        <v>0</v>
      </c>
      <c r="H36" s="195">
        <v>0</v>
      </c>
      <c r="I36" s="195">
        <v>0</v>
      </c>
      <c r="J36" s="194">
        <v>5400</v>
      </c>
      <c r="K36" s="195">
        <v>5400</v>
      </c>
      <c r="L36" s="195">
        <v>0</v>
      </c>
      <c r="M36" s="195">
        <v>0</v>
      </c>
      <c r="N36" s="195">
        <v>0</v>
      </c>
      <c r="O36" s="195">
        <v>0</v>
      </c>
      <c r="P36" s="194">
        <v>72760</v>
      </c>
    </row>
    <row r="37" spans="1:16" ht="25.5" customHeight="1">
      <c r="A37" s="190" t="s">
        <v>154</v>
      </c>
      <c r="B37" s="190" t="s">
        <v>41</v>
      </c>
      <c r="C37" s="193" t="s">
        <v>69</v>
      </c>
      <c r="D37" s="193" t="s">
        <v>85</v>
      </c>
      <c r="E37" s="194">
        <v>58616023.84</v>
      </c>
      <c r="F37" s="195">
        <v>58616023.84</v>
      </c>
      <c r="G37" s="195">
        <v>0</v>
      </c>
      <c r="H37" s="195">
        <v>0</v>
      </c>
      <c r="I37" s="195">
        <v>0</v>
      </c>
      <c r="J37" s="194">
        <v>1390198</v>
      </c>
      <c r="K37" s="195">
        <v>996641</v>
      </c>
      <c r="L37" s="195">
        <v>0</v>
      </c>
      <c r="M37" s="195">
        <v>0</v>
      </c>
      <c r="N37" s="195">
        <v>393557</v>
      </c>
      <c r="O37" s="195">
        <v>393557</v>
      </c>
      <c r="P37" s="194">
        <v>60006221.84</v>
      </c>
    </row>
    <row r="38" spans="1:16" ht="21.75" customHeight="1">
      <c r="A38" s="190" t="s">
        <v>155</v>
      </c>
      <c r="B38" s="190" t="s">
        <v>156</v>
      </c>
      <c r="C38" s="193" t="s">
        <v>14</v>
      </c>
      <c r="D38" s="193" t="s">
        <v>157</v>
      </c>
      <c r="E38" s="194">
        <v>1085315.71</v>
      </c>
      <c r="F38" s="195">
        <v>1085315.71</v>
      </c>
      <c r="G38" s="195">
        <v>0</v>
      </c>
      <c r="H38" s="195">
        <v>0</v>
      </c>
      <c r="I38" s="195">
        <v>0</v>
      </c>
      <c r="J38" s="194">
        <v>1159127</v>
      </c>
      <c r="K38" s="195">
        <v>1159127</v>
      </c>
      <c r="L38" s="195">
        <v>0</v>
      </c>
      <c r="M38" s="195">
        <v>0</v>
      </c>
      <c r="N38" s="195">
        <v>0</v>
      </c>
      <c r="O38" s="195">
        <v>0</v>
      </c>
      <c r="P38" s="194">
        <v>2244442.71</v>
      </c>
    </row>
    <row r="39" spans="1:16" ht="16.5">
      <c r="A39" s="190" t="s">
        <v>158</v>
      </c>
      <c r="B39" s="190" t="s">
        <v>159</v>
      </c>
      <c r="C39" s="195"/>
      <c r="D39" s="193" t="s">
        <v>86</v>
      </c>
      <c r="E39" s="194">
        <v>12321815.45</v>
      </c>
      <c r="F39" s="195">
        <v>12321815.45</v>
      </c>
      <c r="G39" s="195">
        <v>0</v>
      </c>
      <c r="H39" s="195">
        <v>0</v>
      </c>
      <c r="I39" s="195">
        <v>0</v>
      </c>
      <c r="J39" s="194">
        <v>128600</v>
      </c>
      <c r="K39" s="195">
        <v>78600</v>
      </c>
      <c r="L39" s="195">
        <v>0</v>
      </c>
      <c r="M39" s="195">
        <v>0</v>
      </c>
      <c r="N39" s="195">
        <v>50000</v>
      </c>
      <c r="O39" s="195">
        <v>50000</v>
      </c>
      <c r="P39" s="194">
        <v>12450415.45</v>
      </c>
    </row>
    <row r="40" spans="1:16" ht="33">
      <c r="A40" s="199" t="s">
        <v>160</v>
      </c>
      <c r="B40" s="199" t="s">
        <v>161</v>
      </c>
      <c r="C40" s="200" t="s">
        <v>70</v>
      </c>
      <c r="D40" s="200" t="s">
        <v>162</v>
      </c>
      <c r="E40" s="201">
        <v>12321815.45</v>
      </c>
      <c r="F40" s="202">
        <v>12321815.45</v>
      </c>
      <c r="G40" s="202">
        <v>0</v>
      </c>
      <c r="H40" s="202">
        <v>0</v>
      </c>
      <c r="I40" s="202">
        <v>0</v>
      </c>
      <c r="J40" s="201">
        <v>128600</v>
      </c>
      <c r="K40" s="202">
        <v>78600</v>
      </c>
      <c r="L40" s="202">
        <v>0</v>
      </c>
      <c r="M40" s="202">
        <v>0</v>
      </c>
      <c r="N40" s="202">
        <v>50000</v>
      </c>
      <c r="O40" s="202">
        <v>50000</v>
      </c>
      <c r="P40" s="201">
        <v>12450415.45</v>
      </c>
    </row>
    <row r="41" spans="1:16" ht="15.75" customHeight="1">
      <c r="A41" s="190" t="s">
        <v>163</v>
      </c>
      <c r="B41" s="190" t="s">
        <v>42</v>
      </c>
      <c r="C41" s="195"/>
      <c r="D41" s="193" t="s">
        <v>164</v>
      </c>
      <c r="E41" s="194">
        <v>4243002</v>
      </c>
      <c r="F41" s="195">
        <v>4243002</v>
      </c>
      <c r="G41" s="195">
        <v>0</v>
      </c>
      <c r="H41" s="195">
        <v>0</v>
      </c>
      <c r="I41" s="195">
        <v>0</v>
      </c>
      <c r="J41" s="194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4">
        <v>4243002</v>
      </c>
    </row>
    <row r="42" spans="1:16" ht="16.5">
      <c r="A42" s="199" t="s">
        <v>165</v>
      </c>
      <c r="B42" s="199" t="s">
        <v>166</v>
      </c>
      <c r="C42" s="200" t="s">
        <v>71</v>
      </c>
      <c r="D42" s="200" t="s">
        <v>167</v>
      </c>
      <c r="E42" s="201">
        <v>35000</v>
      </c>
      <c r="F42" s="202">
        <v>35000</v>
      </c>
      <c r="G42" s="202">
        <v>0</v>
      </c>
      <c r="H42" s="202">
        <v>0</v>
      </c>
      <c r="I42" s="202">
        <v>0</v>
      </c>
      <c r="J42" s="201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1">
        <v>35000</v>
      </c>
    </row>
    <row r="43" spans="1:16" ht="16.5">
      <c r="A43" s="199" t="s">
        <v>168</v>
      </c>
      <c r="B43" s="199" t="s">
        <v>169</v>
      </c>
      <c r="C43" s="200" t="s">
        <v>71</v>
      </c>
      <c r="D43" s="200" t="s">
        <v>170</v>
      </c>
      <c r="E43" s="201">
        <v>101030</v>
      </c>
      <c r="F43" s="202">
        <v>101030</v>
      </c>
      <c r="G43" s="202">
        <v>0</v>
      </c>
      <c r="H43" s="202">
        <v>0</v>
      </c>
      <c r="I43" s="202">
        <v>0</v>
      </c>
      <c r="J43" s="201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1">
        <v>101030</v>
      </c>
    </row>
    <row r="44" spans="1:16" ht="16.5">
      <c r="A44" s="199" t="s">
        <v>171</v>
      </c>
      <c r="B44" s="199" t="s">
        <v>172</v>
      </c>
      <c r="C44" s="200" t="s">
        <v>71</v>
      </c>
      <c r="D44" s="200" t="s">
        <v>173</v>
      </c>
      <c r="E44" s="201">
        <v>131900</v>
      </c>
      <c r="F44" s="202">
        <v>131900</v>
      </c>
      <c r="G44" s="202">
        <v>0</v>
      </c>
      <c r="H44" s="202">
        <v>0</v>
      </c>
      <c r="I44" s="202">
        <v>0</v>
      </c>
      <c r="J44" s="201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1">
        <v>131900</v>
      </c>
    </row>
    <row r="45" spans="1:16" ht="15.75" customHeight="1">
      <c r="A45" s="199" t="s">
        <v>174</v>
      </c>
      <c r="B45" s="199" t="s">
        <v>175</v>
      </c>
      <c r="C45" s="200" t="s">
        <v>71</v>
      </c>
      <c r="D45" s="200" t="s">
        <v>176</v>
      </c>
      <c r="E45" s="201">
        <v>2026472</v>
      </c>
      <c r="F45" s="202">
        <v>2026472</v>
      </c>
      <c r="G45" s="202">
        <v>0</v>
      </c>
      <c r="H45" s="202">
        <v>0</v>
      </c>
      <c r="I45" s="202">
        <v>0</v>
      </c>
      <c r="J45" s="201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1">
        <v>2026472</v>
      </c>
    </row>
    <row r="46" spans="1:16" ht="47.25" customHeight="1">
      <c r="A46" s="199" t="s">
        <v>378</v>
      </c>
      <c r="B46" s="199" t="s">
        <v>379</v>
      </c>
      <c r="C46" s="200" t="s">
        <v>71</v>
      </c>
      <c r="D46" s="200" t="s">
        <v>380</v>
      </c>
      <c r="E46" s="201">
        <v>1948600</v>
      </c>
      <c r="F46" s="202">
        <v>1948600</v>
      </c>
      <c r="G46" s="202">
        <v>0</v>
      </c>
      <c r="H46" s="202">
        <v>0</v>
      </c>
      <c r="I46" s="202">
        <v>0</v>
      </c>
      <c r="J46" s="201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1">
        <v>1948600</v>
      </c>
    </row>
    <row r="47" spans="1:16" s="7" customFormat="1" ht="48" customHeight="1">
      <c r="A47" s="190" t="s">
        <v>177</v>
      </c>
      <c r="B47" s="190" t="s">
        <v>178</v>
      </c>
      <c r="C47" s="195"/>
      <c r="D47" s="193" t="s">
        <v>179</v>
      </c>
      <c r="E47" s="194">
        <v>2111450</v>
      </c>
      <c r="F47" s="195">
        <v>2111450</v>
      </c>
      <c r="G47" s="195">
        <v>319500</v>
      </c>
      <c r="H47" s="195">
        <v>10390</v>
      </c>
      <c r="I47" s="195">
        <v>0</v>
      </c>
      <c r="J47" s="194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4">
        <v>2111450</v>
      </c>
    </row>
    <row r="48" spans="1:16" ht="47.25" customHeight="1">
      <c r="A48" s="199" t="s">
        <v>180</v>
      </c>
      <c r="B48" s="199" t="s">
        <v>181</v>
      </c>
      <c r="C48" s="200" t="s">
        <v>71</v>
      </c>
      <c r="D48" s="200" t="s">
        <v>182</v>
      </c>
      <c r="E48" s="201">
        <v>418230</v>
      </c>
      <c r="F48" s="202">
        <v>418230</v>
      </c>
      <c r="G48" s="202">
        <v>319500</v>
      </c>
      <c r="H48" s="202">
        <v>10390</v>
      </c>
      <c r="I48" s="202">
        <v>0</v>
      </c>
      <c r="J48" s="201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1">
        <v>418230</v>
      </c>
    </row>
    <row r="49" spans="1:16" ht="48" customHeight="1">
      <c r="A49" s="199" t="s">
        <v>354</v>
      </c>
      <c r="B49" s="199" t="s">
        <v>355</v>
      </c>
      <c r="C49" s="200" t="s">
        <v>71</v>
      </c>
      <c r="D49" s="200" t="s">
        <v>356</v>
      </c>
      <c r="E49" s="201">
        <v>1693220</v>
      </c>
      <c r="F49" s="202">
        <v>1693220</v>
      </c>
      <c r="G49" s="202">
        <v>0</v>
      </c>
      <c r="H49" s="202">
        <v>0</v>
      </c>
      <c r="I49" s="202">
        <v>0</v>
      </c>
      <c r="J49" s="201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1">
        <v>1693220</v>
      </c>
    </row>
    <row r="50" spans="1:16" ht="50.25" customHeight="1">
      <c r="A50" s="190" t="s">
        <v>427</v>
      </c>
      <c r="B50" s="190" t="s">
        <v>422</v>
      </c>
      <c r="C50" s="195"/>
      <c r="D50" s="193" t="s">
        <v>423</v>
      </c>
      <c r="E50" s="194">
        <v>0</v>
      </c>
      <c r="F50" s="195">
        <v>0</v>
      </c>
      <c r="G50" s="195">
        <v>0</v>
      </c>
      <c r="H50" s="195">
        <v>0</v>
      </c>
      <c r="I50" s="195">
        <v>0</v>
      </c>
      <c r="J50" s="194">
        <v>3021108</v>
      </c>
      <c r="K50" s="195">
        <v>0</v>
      </c>
      <c r="L50" s="195">
        <v>0</v>
      </c>
      <c r="M50" s="195">
        <v>0</v>
      </c>
      <c r="N50" s="195">
        <v>3021108</v>
      </c>
      <c r="O50" s="195">
        <v>2133578</v>
      </c>
      <c r="P50" s="194">
        <v>3021108</v>
      </c>
    </row>
    <row r="51" spans="1:16" ht="46.5" customHeight="1">
      <c r="A51" s="199" t="s">
        <v>411</v>
      </c>
      <c r="B51" s="199" t="s">
        <v>425</v>
      </c>
      <c r="C51" s="200" t="s">
        <v>95</v>
      </c>
      <c r="D51" s="200" t="s">
        <v>408</v>
      </c>
      <c r="E51" s="201">
        <v>0</v>
      </c>
      <c r="F51" s="202">
        <v>0</v>
      </c>
      <c r="G51" s="202">
        <v>0</v>
      </c>
      <c r="H51" s="202">
        <v>0</v>
      </c>
      <c r="I51" s="202">
        <v>0</v>
      </c>
      <c r="J51" s="201">
        <v>1848113</v>
      </c>
      <c r="K51" s="202">
        <v>0</v>
      </c>
      <c r="L51" s="202">
        <v>0</v>
      </c>
      <c r="M51" s="202">
        <v>0</v>
      </c>
      <c r="N51" s="202">
        <v>1848113</v>
      </c>
      <c r="O51" s="202">
        <v>1848113</v>
      </c>
      <c r="P51" s="201">
        <v>1848113</v>
      </c>
    </row>
    <row r="52" spans="1:16" ht="58.5" customHeight="1">
      <c r="A52" s="199" t="s">
        <v>638</v>
      </c>
      <c r="B52" s="199" t="s">
        <v>639</v>
      </c>
      <c r="C52" s="200" t="s">
        <v>95</v>
      </c>
      <c r="D52" s="200" t="s">
        <v>640</v>
      </c>
      <c r="E52" s="201">
        <v>0</v>
      </c>
      <c r="F52" s="202">
        <v>0</v>
      </c>
      <c r="G52" s="202">
        <v>0</v>
      </c>
      <c r="H52" s="202">
        <v>0</v>
      </c>
      <c r="I52" s="202">
        <v>0</v>
      </c>
      <c r="J52" s="201">
        <v>1172995</v>
      </c>
      <c r="K52" s="202">
        <v>0</v>
      </c>
      <c r="L52" s="202">
        <v>0</v>
      </c>
      <c r="M52" s="202">
        <v>0</v>
      </c>
      <c r="N52" s="202">
        <v>1172995</v>
      </c>
      <c r="O52" s="202">
        <v>285465</v>
      </c>
      <c r="P52" s="201">
        <v>1172995</v>
      </c>
    </row>
    <row r="53" spans="1:16" ht="38.25" customHeight="1">
      <c r="A53" s="190" t="s">
        <v>183</v>
      </c>
      <c r="B53" s="198"/>
      <c r="C53" s="195"/>
      <c r="D53" s="193" t="s">
        <v>34</v>
      </c>
      <c r="E53" s="194">
        <v>348190824</v>
      </c>
      <c r="F53" s="195">
        <v>347826026</v>
      </c>
      <c r="G53" s="195">
        <v>11083106</v>
      </c>
      <c r="H53" s="195">
        <v>687164</v>
      </c>
      <c r="I53" s="195">
        <v>364798</v>
      </c>
      <c r="J53" s="194">
        <v>22387070</v>
      </c>
      <c r="K53" s="195">
        <v>274894</v>
      </c>
      <c r="L53" s="195">
        <v>172535</v>
      </c>
      <c r="M53" s="195">
        <v>31500</v>
      </c>
      <c r="N53" s="195">
        <v>22112176</v>
      </c>
      <c r="O53" s="195">
        <v>22112176</v>
      </c>
      <c r="P53" s="194">
        <v>370577894</v>
      </c>
    </row>
    <row r="54" spans="1:16" ht="81.75" customHeight="1">
      <c r="A54" s="190" t="s">
        <v>184</v>
      </c>
      <c r="B54" s="198"/>
      <c r="C54" s="195"/>
      <c r="D54" s="193" t="s">
        <v>34</v>
      </c>
      <c r="E54" s="194">
        <v>348190824</v>
      </c>
      <c r="F54" s="195">
        <v>347826026</v>
      </c>
      <c r="G54" s="195">
        <v>11083106</v>
      </c>
      <c r="H54" s="195">
        <v>687164</v>
      </c>
      <c r="I54" s="195">
        <v>364798</v>
      </c>
      <c r="J54" s="194">
        <v>22387070</v>
      </c>
      <c r="K54" s="195">
        <v>274894</v>
      </c>
      <c r="L54" s="195">
        <v>172535</v>
      </c>
      <c r="M54" s="195">
        <v>31500</v>
      </c>
      <c r="N54" s="195">
        <v>22112176</v>
      </c>
      <c r="O54" s="195">
        <v>22112176</v>
      </c>
      <c r="P54" s="194">
        <v>370577894</v>
      </c>
    </row>
    <row r="55" spans="1:16" ht="74.25" customHeight="1">
      <c r="A55" s="190" t="s">
        <v>185</v>
      </c>
      <c r="B55" s="190" t="s">
        <v>132</v>
      </c>
      <c r="C55" s="193" t="s">
        <v>62</v>
      </c>
      <c r="D55" s="193" t="s">
        <v>133</v>
      </c>
      <c r="E55" s="194">
        <v>9021934</v>
      </c>
      <c r="F55" s="195">
        <v>9021934</v>
      </c>
      <c r="G55" s="195">
        <v>6732143</v>
      </c>
      <c r="H55" s="195">
        <v>311320</v>
      </c>
      <c r="I55" s="195">
        <v>0</v>
      </c>
      <c r="J55" s="194">
        <v>21961176</v>
      </c>
      <c r="K55" s="195">
        <v>0</v>
      </c>
      <c r="L55" s="195">
        <v>0</v>
      </c>
      <c r="M55" s="195">
        <v>0</v>
      </c>
      <c r="N55" s="195">
        <v>21961176</v>
      </c>
      <c r="O55" s="195">
        <v>21961176</v>
      </c>
      <c r="P55" s="194">
        <v>30983110</v>
      </c>
    </row>
    <row r="56" spans="1:16" ht="67.5" customHeight="1">
      <c r="A56" s="190" t="s">
        <v>186</v>
      </c>
      <c r="B56" s="190" t="s">
        <v>187</v>
      </c>
      <c r="C56" s="195"/>
      <c r="D56" s="193" t="s">
        <v>188</v>
      </c>
      <c r="E56" s="194">
        <v>212514400</v>
      </c>
      <c r="F56" s="195">
        <v>212514400</v>
      </c>
      <c r="G56" s="195">
        <v>0</v>
      </c>
      <c r="H56" s="195">
        <v>0</v>
      </c>
      <c r="I56" s="195">
        <v>0</v>
      </c>
      <c r="J56" s="194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4">
        <v>212514400</v>
      </c>
    </row>
    <row r="57" spans="1:16" ht="48.75" customHeight="1">
      <c r="A57" s="199" t="s">
        <v>189</v>
      </c>
      <c r="B57" s="199" t="s">
        <v>43</v>
      </c>
      <c r="C57" s="200" t="s">
        <v>72</v>
      </c>
      <c r="D57" s="200" t="s">
        <v>190</v>
      </c>
      <c r="E57" s="201">
        <v>7910000</v>
      </c>
      <c r="F57" s="202">
        <v>7910000</v>
      </c>
      <c r="G57" s="202">
        <v>0</v>
      </c>
      <c r="H57" s="202">
        <v>0</v>
      </c>
      <c r="I57" s="202">
        <v>0</v>
      </c>
      <c r="J57" s="201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1">
        <v>7910000</v>
      </c>
    </row>
    <row r="58" spans="1:16" ht="42.75" customHeight="1">
      <c r="A58" s="199" t="s">
        <v>191</v>
      </c>
      <c r="B58" s="199" t="s">
        <v>44</v>
      </c>
      <c r="C58" s="200" t="s">
        <v>30</v>
      </c>
      <c r="D58" s="200" t="s">
        <v>87</v>
      </c>
      <c r="E58" s="201">
        <v>204604400</v>
      </c>
      <c r="F58" s="202">
        <v>204604400</v>
      </c>
      <c r="G58" s="202">
        <v>0</v>
      </c>
      <c r="H58" s="202">
        <v>0</v>
      </c>
      <c r="I58" s="202">
        <v>0</v>
      </c>
      <c r="J58" s="201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1">
        <v>204604400</v>
      </c>
    </row>
    <row r="59" spans="1:16" ht="44.25" customHeight="1">
      <c r="A59" s="190" t="s">
        <v>192</v>
      </c>
      <c r="B59" s="190" t="s">
        <v>193</v>
      </c>
      <c r="C59" s="195"/>
      <c r="D59" s="193" t="s">
        <v>194</v>
      </c>
      <c r="E59" s="194">
        <v>1340000</v>
      </c>
      <c r="F59" s="195">
        <v>1340000</v>
      </c>
      <c r="G59" s="195">
        <v>0</v>
      </c>
      <c r="H59" s="195">
        <v>0</v>
      </c>
      <c r="I59" s="195">
        <v>0</v>
      </c>
      <c r="J59" s="194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4">
        <v>1340000</v>
      </c>
    </row>
    <row r="60" spans="1:16" s="7" customFormat="1" ht="78.75" customHeight="1">
      <c r="A60" s="199" t="s">
        <v>195</v>
      </c>
      <c r="B60" s="199" t="s">
        <v>45</v>
      </c>
      <c r="C60" s="200" t="s">
        <v>72</v>
      </c>
      <c r="D60" s="200" t="s">
        <v>196</v>
      </c>
      <c r="E60" s="201">
        <v>83099</v>
      </c>
      <c r="F60" s="202">
        <v>83099</v>
      </c>
      <c r="G60" s="202">
        <v>0</v>
      </c>
      <c r="H60" s="202">
        <v>0</v>
      </c>
      <c r="I60" s="202">
        <v>0</v>
      </c>
      <c r="J60" s="201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1">
        <v>83099</v>
      </c>
    </row>
    <row r="61" spans="1:16" ht="70.5" customHeight="1">
      <c r="A61" s="199" t="s">
        <v>197</v>
      </c>
      <c r="B61" s="199" t="s">
        <v>198</v>
      </c>
      <c r="C61" s="200" t="s">
        <v>30</v>
      </c>
      <c r="D61" s="200" t="s">
        <v>88</v>
      </c>
      <c r="E61" s="201">
        <v>1256901</v>
      </c>
      <c r="F61" s="202">
        <v>1256901</v>
      </c>
      <c r="G61" s="202">
        <v>0</v>
      </c>
      <c r="H61" s="202">
        <v>0</v>
      </c>
      <c r="I61" s="202">
        <v>0</v>
      </c>
      <c r="J61" s="201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1">
        <v>1256901</v>
      </c>
    </row>
    <row r="62" spans="1:16" ht="79.5" customHeight="1">
      <c r="A62" s="190" t="s">
        <v>199</v>
      </c>
      <c r="B62" s="190" t="s">
        <v>200</v>
      </c>
      <c r="C62" s="195"/>
      <c r="D62" s="193" t="s">
        <v>201</v>
      </c>
      <c r="E62" s="194">
        <v>5440000</v>
      </c>
      <c r="F62" s="195">
        <v>5440000</v>
      </c>
      <c r="G62" s="195">
        <v>0</v>
      </c>
      <c r="H62" s="195">
        <v>0</v>
      </c>
      <c r="I62" s="195">
        <v>0</v>
      </c>
      <c r="J62" s="194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4">
        <v>5440000</v>
      </c>
    </row>
    <row r="63" spans="1:16" ht="15.75" customHeight="1">
      <c r="A63" s="199" t="s">
        <v>202</v>
      </c>
      <c r="B63" s="199" t="s">
        <v>46</v>
      </c>
      <c r="C63" s="200" t="s">
        <v>72</v>
      </c>
      <c r="D63" s="200" t="s">
        <v>203</v>
      </c>
      <c r="E63" s="201">
        <v>25000</v>
      </c>
      <c r="F63" s="202">
        <v>25000</v>
      </c>
      <c r="G63" s="202">
        <v>0</v>
      </c>
      <c r="H63" s="202">
        <v>0</v>
      </c>
      <c r="I63" s="202">
        <v>0</v>
      </c>
      <c r="J63" s="201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1">
        <v>25000</v>
      </c>
    </row>
    <row r="64" spans="1:16" ht="39" customHeight="1">
      <c r="A64" s="199" t="s">
        <v>204</v>
      </c>
      <c r="B64" s="199" t="s">
        <v>205</v>
      </c>
      <c r="C64" s="200" t="s">
        <v>73</v>
      </c>
      <c r="D64" s="200" t="s">
        <v>206</v>
      </c>
      <c r="E64" s="201">
        <v>65000</v>
      </c>
      <c r="F64" s="202">
        <v>65000</v>
      </c>
      <c r="G64" s="202">
        <v>0</v>
      </c>
      <c r="H64" s="202">
        <v>0</v>
      </c>
      <c r="I64" s="202">
        <v>0</v>
      </c>
      <c r="J64" s="201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1">
        <v>65000</v>
      </c>
    </row>
    <row r="65" spans="1:16" ht="33">
      <c r="A65" s="199" t="s">
        <v>207</v>
      </c>
      <c r="B65" s="199" t="s">
        <v>47</v>
      </c>
      <c r="C65" s="200" t="s">
        <v>73</v>
      </c>
      <c r="D65" s="200" t="s">
        <v>36</v>
      </c>
      <c r="E65" s="201">
        <v>500000</v>
      </c>
      <c r="F65" s="202">
        <v>500000</v>
      </c>
      <c r="G65" s="202">
        <v>0</v>
      </c>
      <c r="H65" s="202">
        <v>0</v>
      </c>
      <c r="I65" s="202">
        <v>0</v>
      </c>
      <c r="J65" s="201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1">
        <v>500000</v>
      </c>
    </row>
    <row r="66" spans="1:16" ht="33">
      <c r="A66" s="199" t="s">
        <v>208</v>
      </c>
      <c r="B66" s="199" t="s">
        <v>48</v>
      </c>
      <c r="C66" s="200" t="s">
        <v>73</v>
      </c>
      <c r="D66" s="200" t="s">
        <v>119</v>
      </c>
      <c r="E66" s="201">
        <v>100000</v>
      </c>
      <c r="F66" s="202">
        <v>100000</v>
      </c>
      <c r="G66" s="202">
        <v>0</v>
      </c>
      <c r="H66" s="202">
        <v>0</v>
      </c>
      <c r="I66" s="202">
        <v>0</v>
      </c>
      <c r="J66" s="201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1">
        <v>100000</v>
      </c>
    </row>
    <row r="67" spans="1:16" ht="33">
      <c r="A67" s="199" t="s">
        <v>209</v>
      </c>
      <c r="B67" s="199" t="s">
        <v>210</v>
      </c>
      <c r="C67" s="200" t="s">
        <v>73</v>
      </c>
      <c r="D67" s="200" t="s">
        <v>37</v>
      </c>
      <c r="E67" s="201">
        <v>4750000</v>
      </c>
      <c r="F67" s="202">
        <v>4750000</v>
      </c>
      <c r="G67" s="202">
        <v>0</v>
      </c>
      <c r="H67" s="202">
        <v>0</v>
      </c>
      <c r="I67" s="202">
        <v>0</v>
      </c>
      <c r="J67" s="201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1">
        <v>4750000</v>
      </c>
    </row>
    <row r="68" spans="1:16" s="7" customFormat="1" ht="33">
      <c r="A68" s="190" t="s">
        <v>211</v>
      </c>
      <c r="B68" s="190" t="s">
        <v>212</v>
      </c>
      <c r="C68" s="195"/>
      <c r="D68" s="193" t="s">
        <v>213</v>
      </c>
      <c r="E68" s="194">
        <v>81703700</v>
      </c>
      <c r="F68" s="195">
        <v>81703700</v>
      </c>
      <c r="G68" s="195">
        <v>0</v>
      </c>
      <c r="H68" s="195">
        <v>0</v>
      </c>
      <c r="I68" s="195">
        <v>0</v>
      </c>
      <c r="J68" s="194">
        <v>0</v>
      </c>
      <c r="K68" s="195">
        <v>0</v>
      </c>
      <c r="L68" s="195">
        <v>0</v>
      </c>
      <c r="M68" s="195">
        <v>0</v>
      </c>
      <c r="N68" s="195">
        <v>0</v>
      </c>
      <c r="O68" s="195">
        <v>0</v>
      </c>
      <c r="P68" s="194">
        <v>81703700</v>
      </c>
    </row>
    <row r="69" spans="1:16" ht="16.5">
      <c r="A69" s="199" t="s">
        <v>214</v>
      </c>
      <c r="B69" s="199" t="s">
        <v>49</v>
      </c>
      <c r="C69" s="200" t="s">
        <v>74</v>
      </c>
      <c r="D69" s="200" t="s">
        <v>102</v>
      </c>
      <c r="E69" s="201">
        <v>1273100</v>
      </c>
      <c r="F69" s="202">
        <v>1273100</v>
      </c>
      <c r="G69" s="202">
        <v>0</v>
      </c>
      <c r="H69" s="202">
        <v>0</v>
      </c>
      <c r="I69" s="202">
        <v>0</v>
      </c>
      <c r="J69" s="201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1">
        <v>1273100</v>
      </c>
    </row>
    <row r="70" spans="1:16" ht="16.5">
      <c r="A70" s="199" t="s">
        <v>357</v>
      </c>
      <c r="B70" s="199" t="s">
        <v>358</v>
      </c>
      <c r="C70" s="200" t="s">
        <v>74</v>
      </c>
      <c r="D70" s="200" t="s">
        <v>359</v>
      </c>
      <c r="E70" s="201">
        <v>90000</v>
      </c>
      <c r="F70" s="202">
        <v>90000</v>
      </c>
      <c r="G70" s="202">
        <v>0</v>
      </c>
      <c r="H70" s="202">
        <v>0</v>
      </c>
      <c r="I70" s="202">
        <v>0</v>
      </c>
      <c r="J70" s="201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1">
        <v>90000</v>
      </c>
    </row>
    <row r="71" spans="1:16" ht="16.5">
      <c r="A71" s="199" t="s">
        <v>215</v>
      </c>
      <c r="B71" s="199" t="s">
        <v>50</v>
      </c>
      <c r="C71" s="200" t="s">
        <v>74</v>
      </c>
      <c r="D71" s="200" t="s">
        <v>89</v>
      </c>
      <c r="E71" s="201">
        <v>29100600</v>
      </c>
      <c r="F71" s="202">
        <v>29100600</v>
      </c>
      <c r="G71" s="202">
        <v>0</v>
      </c>
      <c r="H71" s="202">
        <v>0</v>
      </c>
      <c r="I71" s="202">
        <v>0</v>
      </c>
      <c r="J71" s="201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1">
        <v>29100600</v>
      </c>
    </row>
    <row r="72" spans="1:16" ht="16.5">
      <c r="A72" s="199" t="s">
        <v>216</v>
      </c>
      <c r="B72" s="199" t="s">
        <v>51</v>
      </c>
      <c r="C72" s="200" t="s">
        <v>74</v>
      </c>
      <c r="D72" s="200" t="s">
        <v>90</v>
      </c>
      <c r="E72" s="201">
        <v>7500000</v>
      </c>
      <c r="F72" s="202">
        <v>7500000</v>
      </c>
      <c r="G72" s="202">
        <v>0</v>
      </c>
      <c r="H72" s="202">
        <v>0</v>
      </c>
      <c r="I72" s="202">
        <v>0</v>
      </c>
      <c r="J72" s="201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01">
        <v>7500000</v>
      </c>
    </row>
    <row r="73" spans="1:16" ht="16.5">
      <c r="A73" s="199" t="s">
        <v>217</v>
      </c>
      <c r="B73" s="199" t="s">
        <v>52</v>
      </c>
      <c r="C73" s="200" t="s">
        <v>74</v>
      </c>
      <c r="D73" s="200" t="s">
        <v>91</v>
      </c>
      <c r="E73" s="201">
        <v>18000300</v>
      </c>
      <c r="F73" s="202">
        <v>18000300</v>
      </c>
      <c r="G73" s="202">
        <v>0</v>
      </c>
      <c r="H73" s="202">
        <v>0</v>
      </c>
      <c r="I73" s="202">
        <v>0</v>
      </c>
      <c r="J73" s="201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1">
        <v>18000300</v>
      </c>
    </row>
    <row r="74" spans="1:16" s="7" customFormat="1" ht="16.5">
      <c r="A74" s="199" t="s">
        <v>218</v>
      </c>
      <c r="B74" s="199" t="s">
        <v>53</v>
      </c>
      <c r="C74" s="200" t="s">
        <v>74</v>
      </c>
      <c r="D74" s="200" t="s">
        <v>92</v>
      </c>
      <c r="E74" s="201">
        <v>245700</v>
      </c>
      <c r="F74" s="202">
        <v>245700</v>
      </c>
      <c r="G74" s="202">
        <v>0</v>
      </c>
      <c r="H74" s="202">
        <v>0</v>
      </c>
      <c r="I74" s="202">
        <v>0</v>
      </c>
      <c r="J74" s="201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1">
        <v>245700</v>
      </c>
    </row>
    <row r="75" spans="1:16" ht="16.5">
      <c r="A75" s="199" t="s">
        <v>219</v>
      </c>
      <c r="B75" s="199" t="s">
        <v>54</v>
      </c>
      <c r="C75" s="200" t="s">
        <v>74</v>
      </c>
      <c r="D75" s="200" t="s">
        <v>103</v>
      </c>
      <c r="E75" s="201">
        <v>25494000</v>
      </c>
      <c r="F75" s="202">
        <v>25494000</v>
      </c>
      <c r="G75" s="202">
        <v>0</v>
      </c>
      <c r="H75" s="202">
        <v>0</v>
      </c>
      <c r="I75" s="202">
        <v>0</v>
      </c>
      <c r="J75" s="201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1">
        <v>25494000</v>
      </c>
    </row>
    <row r="76" spans="1:16" ht="33">
      <c r="A76" s="190" t="s">
        <v>720</v>
      </c>
      <c r="B76" s="190" t="s">
        <v>721</v>
      </c>
      <c r="C76" s="193" t="s">
        <v>73</v>
      </c>
      <c r="D76" s="193" t="s">
        <v>722</v>
      </c>
      <c r="E76" s="194">
        <v>17200</v>
      </c>
      <c r="F76" s="195">
        <v>17200</v>
      </c>
      <c r="G76" s="195">
        <v>0</v>
      </c>
      <c r="H76" s="195">
        <v>0</v>
      </c>
      <c r="I76" s="195">
        <v>0</v>
      </c>
      <c r="J76" s="194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4">
        <v>17200</v>
      </c>
    </row>
    <row r="77" spans="1:16" ht="140.25" customHeight="1">
      <c r="A77" s="190" t="s">
        <v>220</v>
      </c>
      <c r="B77" s="190" t="s">
        <v>55</v>
      </c>
      <c r="C77" s="195"/>
      <c r="D77" s="193" t="s">
        <v>377</v>
      </c>
      <c r="E77" s="194">
        <v>29322400</v>
      </c>
      <c r="F77" s="195">
        <v>29322400</v>
      </c>
      <c r="G77" s="195">
        <v>0</v>
      </c>
      <c r="H77" s="195">
        <v>0</v>
      </c>
      <c r="I77" s="195">
        <v>0</v>
      </c>
      <c r="J77" s="194">
        <v>0</v>
      </c>
      <c r="K77" s="195">
        <v>0</v>
      </c>
      <c r="L77" s="195">
        <v>0</v>
      </c>
      <c r="M77" s="195">
        <v>0</v>
      </c>
      <c r="N77" s="195">
        <v>0</v>
      </c>
      <c r="O77" s="195">
        <v>0</v>
      </c>
      <c r="P77" s="194">
        <v>29322400</v>
      </c>
    </row>
    <row r="78" spans="1:16" ht="33">
      <c r="A78" s="199" t="s">
        <v>360</v>
      </c>
      <c r="B78" s="199" t="s">
        <v>361</v>
      </c>
      <c r="C78" s="200" t="s">
        <v>31</v>
      </c>
      <c r="D78" s="200" t="s">
        <v>362</v>
      </c>
      <c r="E78" s="201">
        <v>22014500</v>
      </c>
      <c r="F78" s="202">
        <v>22014500</v>
      </c>
      <c r="G78" s="202">
        <v>0</v>
      </c>
      <c r="H78" s="202">
        <v>0</v>
      </c>
      <c r="I78" s="202">
        <v>0</v>
      </c>
      <c r="J78" s="201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1">
        <v>22014500</v>
      </c>
    </row>
    <row r="79" spans="1:16" ht="48.75" customHeight="1">
      <c r="A79" s="199" t="s">
        <v>363</v>
      </c>
      <c r="B79" s="199" t="s">
        <v>364</v>
      </c>
      <c r="C79" s="200" t="s">
        <v>31</v>
      </c>
      <c r="D79" s="200" t="s">
        <v>365</v>
      </c>
      <c r="E79" s="201">
        <v>4403000</v>
      </c>
      <c r="F79" s="202">
        <v>4403000</v>
      </c>
      <c r="G79" s="202">
        <v>0</v>
      </c>
      <c r="H79" s="202">
        <v>0</v>
      </c>
      <c r="I79" s="202">
        <v>0</v>
      </c>
      <c r="J79" s="201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1">
        <v>4403000</v>
      </c>
    </row>
    <row r="80" spans="1:16" ht="47.25" customHeight="1">
      <c r="A80" s="199" t="s">
        <v>221</v>
      </c>
      <c r="B80" s="199" t="s">
        <v>222</v>
      </c>
      <c r="C80" s="200" t="s">
        <v>31</v>
      </c>
      <c r="D80" s="200" t="s">
        <v>223</v>
      </c>
      <c r="E80" s="201">
        <v>1901900</v>
      </c>
      <c r="F80" s="202">
        <v>1901900</v>
      </c>
      <c r="G80" s="202">
        <v>0</v>
      </c>
      <c r="H80" s="202">
        <v>0</v>
      </c>
      <c r="I80" s="202">
        <v>0</v>
      </c>
      <c r="J80" s="201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1">
        <v>1901900</v>
      </c>
    </row>
    <row r="81" spans="1:16" ht="49.5">
      <c r="A81" s="199" t="s">
        <v>366</v>
      </c>
      <c r="B81" s="199" t="s">
        <v>367</v>
      </c>
      <c r="C81" s="200" t="s">
        <v>74</v>
      </c>
      <c r="D81" s="200" t="s">
        <v>368</v>
      </c>
      <c r="E81" s="201">
        <v>1001000</v>
      </c>
      <c r="F81" s="202">
        <v>1001000</v>
      </c>
      <c r="G81" s="202">
        <v>0</v>
      </c>
      <c r="H81" s="202">
        <v>0</v>
      </c>
      <c r="I81" s="202">
        <v>0</v>
      </c>
      <c r="J81" s="201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1">
        <v>1001000</v>
      </c>
    </row>
    <row r="82" spans="1:16" s="7" customFormat="1" ht="49.5">
      <c r="A82" s="199" t="s">
        <v>369</v>
      </c>
      <c r="B82" s="199" t="s">
        <v>370</v>
      </c>
      <c r="C82" s="200" t="s">
        <v>31</v>
      </c>
      <c r="D82" s="200" t="s">
        <v>371</v>
      </c>
      <c r="E82" s="201">
        <v>2000</v>
      </c>
      <c r="F82" s="202">
        <v>2000</v>
      </c>
      <c r="G82" s="202">
        <v>0</v>
      </c>
      <c r="H82" s="202">
        <v>0</v>
      </c>
      <c r="I82" s="202">
        <v>0</v>
      </c>
      <c r="J82" s="201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1">
        <v>2000</v>
      </c>
    </row>
    <row r="83" spans="1:16" s="7" customFormat="1" ht="33">
      <c r="A83" s="190" t="s">
        <v>711</v>
      </c>
      <c r="B83" s="190" t="s">
        <v>712</v>
      </c>
      <c r="C83" s="193" t="s">
        <v>72</v>
      </c>
      <c r="D83" s="193" t="s">
        <v>713</v>
      </c>
      <c r="E83" s="194">
        <v>79700</v>
      </c>
      <c r="F83" s="195">
        <v>79700</v>
      </c>
      <c r="G83" s="195">
        <v>0</v>
      </c>
      <c r="H83" s="195">
        <v>0</v>
      </c>
      <c r="I83" s="195">
        <v>0</v>
      </c>
      <c r="J83" s="194">
        <v>0</v>
      </c>
      <c r="K83" s="195">
        <v>0</v>
      </c>
      <c r="L83" s="195">
        <v>0</v>
      </c>
      <c r="M83" s="195">
        <v>0</v>
      </c>
      <c r="N83" s="195">
        <v>0</v>
      </c>
      <c r="O83" s="195">
        <v>0</v>
      </c>
      <c r="P83" s="194">
        <v>79700</v>
      </c>
    </row>
    <row r="84" spans="1:16" ht="49.5">
      <c r="A84" s="190" t="s">
        <v>224</v>
      </c>
      <c r="B84" s="190" t="s">
        <v>225</v>
      </c>
      <c r="C84" s="195"/>
      <c r="D84" s="193" t="s">
        <v>226</v>
      </c>
      <c r="E84" s="194">
        <v>4012574</v>
      </c>
      <c r="F84" s="195">
        <v>4012574</v>
      </c>
      <c r="G84" s="195">
        <v>2923600</v>
      </c>
      <c r="H84" s="195">
        <v>266559</v>
      </c>
      <c r="I84" s="195">
        <v>0</v>
      </c>
      <c r="J84" s="194">
        <v>274894</v>
      </c>
      <c r="K84" s="195">
        <v>274894</v>
      </c>
      <c r="L84" s="195">
        <v>172535</v>
      </c>
      <c r="M84" s="195">
        <v>31500</v>
      </c>
      <c r="N84" s="195">
        <v>0</v>
      </c>
      <c r="O84" s="195">
        <v>0</v>
      </c>
      <c r="P84" s="194">
        <v>4287468</v>
      </c>
    </row>
    <row r="85" spans="1:16" ht="49.5">
      <c r="A85" s="199" t="s">
        <v>227</v>
      </c>
      <c r="B85" s="199" t="s">
        <v>75</v>
      </c>
      <c r="C85" s="200" t="s">
        <v>32</v>
      </c>
      <c r="D85" s="200" t="s">
        <v>104</v>
      </c>
      <c r="E85" s="201">
        <v>2744653</v>
      </c>
      <c r="F85" s="202">
        <v>2744653</v>
      </c>
      <c r="G85" s="202">
        <v>2160056</v>
      </c>
      <c r="H85" s="202">
        <v>74285</v>
      </c>
      <c r="I85" s="202">
        <v>0</v>
      </c>
      <c r="J85" s="201">
        <v>9000</v>
      </c>
      <c r="K85" s="202">
        <v>9000</v>
      </c>
      <c r="L85" s="202">
        <v>5000</v>
      </c>
      <c r="M85" s="202">
        <v>0</v>
      </c>
      <c r="N85" s="202">
        <v>0</v>
      </c>
      <c r="O85" s="202">
        <v>0</v>
      </c>
      <c r="P85" s="201">
        <v>2753653</v>
      </c>
    </row>
    <row r="86" spans="1:16" ht="33">
      <c r="A86" s="199" t="s">
        <v>228</v>
      </c>
      <c r="B86" s="199" t="s">
        <v>76</v>
      </c>
      <c r="C86" s="200" t="s">
        <v>31</v>
      </c>
      <c r="D86" s="200" t="s">
        <v>229</v>
      </c>
      <c r="E86" s="201">
        <v>1267921</v>
      </c>
      <c r="F86" s="202">
        <v>1267921</v>
      </c>
      <c r="G86" s="202">
        <v>763544</v>
      </c>
      <c r="H86" s="202">
        <v>192274</v>
      </c>
      <c r="I86" s="202">
        <v>0</v>
      </c>
      <c r="J86" s="201">
        <v>265894</v>
      </c>
      <c r="K86" s="202">
        <v>265894</v>
      </c>
      <c r="L86" s="202">
        <v>167535</v>
      </c>
      <c r="M86" s="202">
        <v>31500</v>
      </c>
      <c r="N86" s="202">
        <v>0</v>
      </c>
      <c r="O86" s="202">
        <v>0</v>
      </c>
      <c r="P86" s="201">
        <v>1533815</v>
      </c>
    </row>
    <row r="87" spans="1:16" ht="45" customHeight="1">
      <c r="A87" s="190" t="s">
        <v>230</v>
      </c>
      <c r="B87" s="190" t="s">
        <v>231</v>
      </c>
      <c r="C87" s="195"/>
      <c r="D87" s="193" t="s">
        <v>232</v>
      </c>
      <c r="E87" s="194">
        <v>480323</v>
      </c>
      <c r="F87" s="195">
        <v>480323</v>
      </c>
      <c r="G87" s="195">
        <v>365736</v>
      </c>
      <c r="H87" s="195">
        <v>10415</v>
      </c>
      <c r="I87" s="195">
        <v>0</v>
      </c>
      <c r="J87" s="194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194">
        <v>480323</v>
      </c>
    </row>
    <row r="88" spans="1:16" ht="33">
      <c r="A88" s="199" t="s">
        <v>233</v>
      </c>
      <c r="B88" s="199" t="s">
        <v>234</v>
      </c>
      <c r="C88" s="200" t="s">
        <v>74</v>
      </c>
      <c r="D88" s="200" t="s">
        <v>235</v>
      </c>
      <c r="E88" s="201">
        <v>474323</v>
      </c>
      <c r="F88" s="202">
        <v>474323</v>
      </c>
      <c r="G88" s="202">
        <v>365736</v>
      </c>
      <c r="H88" s="202">
        <v>10415</v>
      </c>
      <c r="I88" s="202">
        <v>0</v>
      </c>
      <c r="J88" s="201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1">
        <v>474323</v>
      </c>
    </row>
    <row r="89" spans="1:16" ht="87" customHeight="1">
      <c r="A89" s="199" t="s">
        <v>372</v>
      </c>
      <c r="B89" s="199" t="s">
        <v>373</v>
      </c>
      <c r="C89" s="200" t="s">
        <v>74</v>
      </c>
      <c r="D89" s="200" t="s">
        <v>374</v>
      </c>
      <c r="E89" s="201">
        <v>6000</v>
      </c>
      <c r="F89" s="202">
        <v>6000</v>
      </c>
      <c r="G89" s="202">
        <v>0</v>
      </c>
      <c r="H89" s="202">
        <v>0</v>
      </c>
      <c r="I89" s="202">
        <v>0</v>
      </c>
      <c r="J89" s="201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1">
        <v>6000</v>
      </c>
    </row>
    <row r="90" spans="1:16" ht="76.5" customHeight="1">
      <c r="A90" s="190" t="s">
        <v>236</v>
      </c>
      <c r="B90" s="190" t="s">
        <v>120</v>
      </c>
      <c r="C90" s="193" t="s">
        <v>31</v>
      </c>
      <c r="D90" s="193" t="s">
        <v>237</v>
      </c>
      <c r="E90" s="194">
        <v>674500</v>
      </c>
      <c r="F90" s="195">
        <v>674500</v>
      </c>
      <c r="G90" s="195">
        <v>0</v>
      </c>
      <c r="H90" s="195">
        <v>0</v>
      </c>
      <c r="I90" s="195">
        <v>0</v>
      </c>
      <c r="J90" s="194">
        <v>0</v>
      </c>
      <c r="K90" s="195">
        <v>0</v>
      </c>
      <c r="L90" s="195">
        <v>0</v>
      </c>
      <c r="M90" s="195">
        <v>0</v>
      </c>
      <c r="N90" s="195">
        <v>0</v>
      </c>
      <c r="O90" s="195">
        <v>0</v>
      </c>
      <c r="P90" s="194">
        <v>674500</v>
      </c>
    </row>
    <row r="91" spans="1:16" ht="76.5" customHeight="1">
      <c r="A91" s="190" t="s">
        <v>714</v>
      </c>
      <c r="B91" s="190" t="s">
        <v>715</v>
      </c>
      <c r="C91" s="195"/>
      <c r="D91" s="193" t="s">
        <v>716</v>
      </c>
      <c r="E91" s="194">
        <v>8700</v>
      </c>
      <c r="F91" s="195">
        <v>8700</v>
      </c>
      <c r="G91" s="195">
        <v>0</v>
      </c>
      <c r="H91" s="195">
        <v>0</v>
      </c>
      <c r="I91" s="195">
        <v>0</v>
      </c>
      <c r="J91" s="194">
        <v>0</v>
      </c>
      <c r="K91" s="195">
        <v>0</v>
      </c>
      <c r="L91" s="195">
        <v>0</v>
      </c>
      <c r="M91" s="195">
        <v>0</v>
      </c>
      <c r="N91" s="195">
        <v>0</v>
      </c>
      <c r="O91" s="195">
        <v>0</v>
      </c>
      <c r="P91" s="194">
        <v>8700</v>
      </c>
    </row>
    <row r="92" spans="1:16" ht="76.5" customHeight="1">
      <c r="A92" s="199" t="s">
        <v>717</v>
      </c>
      <c r="B92" s="199" t="s">
        <v>718</v>
      </c>
      <c r="C92" s="200" t="s">
        <v>31</v>
      </c>
      <c r="D92" s="200" t="s">
        <v>719</v>
      </c>
      <c r="E92" s="201">
        <v>8700</v>
      </c>
      <c r="F92" s="202">
        <v>8700</v>
      </c>
      <c r="G92" s="202">
        <v>0</v>
      </c>
      <c r="H92" s="202">
        <v>0</v>
      </c>
      <c r="I92" s="202">
        <v>0</v>
      </c>
      <c r="J92" s="201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1">
        <v>8700</v>
      </c>
    </row>
    <row r="93" spans="1:16" ht="161.25" customHeight="1">
      <c r="A93" s="190" t="s">
        <v>428</v>
      </c>
      <c r="B93" s="190" t="s">
        <v>429</v>
      </c>
      <c r="C93" s="193" t="s">
        <v>30</v>
      </c>
      <c r="D93" s="193" t="s">
        <v>430</v>
      </c>
      <c r="E93" s="194">
        <v>4500</v>
      </c>
      <c r="F93" s="195">
        <v>4500</v>
      </c>
      <c r="G93" s="195">
        <v>0</v>
      </c>
      <c r="H93" s="195">
        <v>0</v>
      </c>
      <c r="I93" s="195">
        <v>0</v>
      </c>
      <c r="J93" s="194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194">
        <v>4500</v>
      </c>
    </row>
    <row r="94" spans="1:16" ht="129.75" customHeight="1">
      <c r="A94" s="190" t="s">
        <v>238</v>
      </c>
      <c r="B94" s="190" t="s">
        <v>239</v>
      </c>
      <c r="C94" s="193" t="s">
        <v>74</v>
      </c>
      <c r="D94" s="193" t="s">
        <v>240</v>
      </c>
      <c r="E94" s="194">
        <v>1201200</v>
      </c>
      <c r="F94" s="195">
        <v>1201200</v>
      </c>
      <c r="G94" s="195">
        <v>0</v>
      </c>
      <c r="H94" s="195">
        <v>0</v>
      </c>
      <c r="I94" s="195">
        <v>0</v>
      </c>
      <c r="J94" s="194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4">
        <v>1201200</v>
      </c>
    </row>
    <row r="95" spans="1:16" ht="39.75" customHeight="1">
      <c r="A95" s="190" t="s">
        <v>241</v>
      </c>
      <c r="B95" s="190" t="s">
        <v>242</v>
      </c>
      <c r="C95" s="195"/>
      <c r="D95" s="193" t="s">
        <v>243</v>
      </c>
      <c r="E95" s="194">
        <v>2004895</v>
      </c>
      <c r="F95" s="195">
        <v>2004895</v>
      </c>
      <c r="G95" s="195">
        <v>1061627</v>
      </c>
      <c r="H95" s="195">
        <v>98870</v>
      </c>
      <c r="I95" s="195">
        <v>0</v>
      </c>
      <c r="J95" s="194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4">
        <v>2004895</v>
      </c>
    </row>
    <row r="96" spans="1:16" ht="48" customHeight="1">
      <c r="A96" s="199" t="s">
        <v>244</v>
      </c>
      <c r="B96" s="199" t="s">
        <v>245</v>
      </c>
      <c r="C96" s="200" t="s">
        <v>16</v>
      </c>
      <c r="D96" s="200" t="s">
        <v>246</v>
      </c>
      <c r="E96" s="201">
        <v>1457295</v>
      </c>
      <c r="F96" s="202">
        <v>1457295</v>
      </c>
      <c r="G96" s="202">
        <v>1061627</v>
      </c>
      <c r="H96" s="202">
        <v>98870</v>
      </c>
      <c r="I96" s="202">
        <v>0</v>
      </c>
      <c r="J96" s="201">
        <v>0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01">
        <v>1457295</v>
      </c>
    </row>
    <row r="97" spans="1:16" s="7" customFormat="1" ht="53.25" customHeight="1">
      <c r="A97" s="199" t="s">
        <v>351</v>
      </c>
      <c r="B97" s="199" t="s">
        <v>375</v>
      </c>
      <c r="C97" s="200" t="s">
        <v>16</v>
      </c>
      <c r="D97" s="200" t="s">
        <v>376</v>
      </c>
      <c r="E97" s="201">
        <v>547600</v>
      </c>
      <c r="F97" s="202">
        <v>547600</v>
      </c>
      <c r="G97" s="202">
        <v>0</v>
      </c>
      <c r="H97" s="202">
        <v>0</v>
      </c>
      <c r="I97" s="202">
        <v>0</v>
      </c>
      <c r="J97" s="201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01">
        <v>547600</v>
      </c>
    </row>
    <row r="98" spans="1:16" s="7" customFormat="1" ht="36.75" customHeight="1">
      <c r="A98" s="190" t="s">
        <v>673</v>
      </c>
      <c r="B98" s="190" t="s">
        <v>303</v>
      </c>
      <c r="C98" s="193" t="s">
        <v>15</v>
      </c>
      <c r="D98" s="193" t="s">
        <v>304</v>
      </c>
      <c r="E98" s="194">
        <v>364798</v>
      </c>
      <c r="F98" s="195">
        <v>0</v>
      </c>
      <c r="G98" s="195">
        <v>0</v>
      </c>
      <c r="H98" s="195">
        <v>0</v>
      </c>
      <c r="I98" s="195">
        <v>364798</v>
      </c>
      <c r="J98" s="194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4">
        <v>364798</v>
      </c>
    </row>
    <row r="99" spans="1:16" ht="31.5" customHeight="1">
      <c r="A99" s="190" t="s">
        <v>247</v>
      </c>
      <c r="B99" s="190" t="s">
        <v>248</v>
      </c>
      <c r="C99" s="193" t="s">
        <v>95</v>
      </c>
      <c r="D99" s="193" t="s">
        <v>249</v>
      </c>
      <c r="E99" s="194">
        <v>0</v>
      </c>
      <c r="F99" s="195">
        <v>0</v>
      </c>
      <c r="G99" s="195">
        <v>0</v>
      </c>
      <c r="H99" s="195">
        <v>0</v>
      </c>
      <c r="I99" s="195">
        <v>0</v>
      </c>
      <c r="J99" s="194">
        <v>151000</v>
      </c>
      <c r="K99" s="195">
        <v>0</v>
      </c>
      <c r="L99" s="195">
        <v>0</v>
      </c>
      <c r="M99" s="195">
        <v>0</v>
      </c>
      <c r="N99" s="195">
        <v>151000</v>
      </c>
      <c r="O99" s="195">
        <v>151000</v>
      </c>
      <c r="P99" s="194">
        <v>151000</v>
      </c>
    </row>
    <row r="100" spans="1:16" ht="16.5">
      <c r="A100" s="190" t="s">
        <v>250</v>
      </c>
      <c r="B100" s="198"/>
      <c r="C100" s="195"/>
      <c r="D100" s="193" t="s">
        <v>0</v>
      </c>
      <c r="E100" s="194">
        <v>964631</v>
      </c>
      <c r="F100" s="195">
        <v>964631</v>
      </c>
      <c r="G100" s="195">
        <v>738253</v>
      </c>
      <c r="H100" s="195">
        <v>20981</v>
      </c>
      <c r="I100" s="195">
        <v>0</v>
      </c>
      <c r="J100" s="194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4">
        <v>964631</v>
      </c>
    </row>
    <row r="101" spans="1:16" s="7" customFormat="1" ht="48" customHeight="1">
      <c r="A101" s="190" t="s">
        <v>251</v>
      </c>
      <c r="B101" s="198"/>
      <c r="C101" s="195"/>
      <c r="D101" s="193" t="s">
        <v>0</v>
      </c>
      <c r="E101" s="194">
        <v>964631</v>
      </c>
      <c r="F101" s="195">
        <v>964631</v>
      </c>
      <c r="G101" s="195">
        <v>738253</v>
      </c>
      <c r="H101" s="195">
        <v>20981</v>
      </c>
      <c r="I101" s="195">
        <v>0</v>
      </c>
      <c r="J101" s="194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4">
        <v>964631</v>
      </c>
    </row>
    <row r="102" spans="1:16" ht="33">
      <c r="A102" s="190" t="s">
        <v>252</v>
      </c>
      <c r="B102" s="190" t="s">
        <v>132</v>
      </c>
      <c r="C102" s="193" t="s">
        <v>62</v>
      </c>
      <c r="D102" s="193" t="s">
        <v>133</v>
      </c>
      <c r="E102" s="194">
        <v>940631</v>
      </c>
      <c r="F102" s="195">
        <v>940631</v>
      </c>
      <c r="G102" s="195">
        <v>738253</v>
      </c>
      <c r="H102" s="195">
        <v>20981</v>
      </c>
      <c r="I102" s="195">
        <v>0</v>
      </c>
      <c r="J102" s="194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4">
        <v>940631</v>
      </c>
    </row>
    <row r="103" spans="1:16" ht="16.5">
      <c r="A103" s="190" t="s">
        <v>253</v>
      </c>
      <c r="B103" s="190" t="s">
        <v>254</v>
      </c>
      <c r="C103" s="195"/>
      <c r="D103" s="193" t="s">
        <v>255</v>
      </c>
      <c r="E103" s="194">
        <v>24000</v>
      </c>
      <c r="F103" s="195">
        <v>24000</v>
      </c>
      <c r="G103" s="195">
        <v>0</v>
      </c>
      <c r="H103" s="195">
        <v>0</v>
      </c>
      <c r="I103" s="195">
        <v>0</v>
      </c>
      <c r="J103" s="194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4">
        <v>24000</v>
      </c>
    </row>
    <row r="104" spans="1:16" s="7" customFormat="1" ht="16.5">
      <c r="A104" s="199" t="s">
        <v>256</v>
      </c>
      <c r="B104" s="199" t="s">
        <v>56</v>
      </c>
      <c r="C104" s="200" t="s">
        <v>74</v>
      </c>
      <c r="D104" s="200" t="s">
        <v>93</v>
      </c>
      <c r="E104" s="201">
        <v>24000</v>
      </c>
      <c r="F104" s="202">
        <v>24000</v>
      </c>
      <c r="G104" s="202">
        <v>0</v>
      </c>
      <c r="H104" s="202">
        <v>0</v>
      </c>
      <c r="I104" s="202">
        <v>0</v>
      </c>
      <c r="J104" s="201">
        <v>0</v>
      </c>
      <c r="K104" s="202">
        <v>0</v>
      </c>
      <c r="L104" s="202">
        <v>0</v>
      </c>
      <c r="M104" s="202">
        <v>0</v>
      </c>
      <c r="N104" s="202">
        <v>0</v>
      </c>
      <c r="O104" s="202">
        <v>0</v>
      </c>
      <c r="P104" s="201">
        <v>24000</v>
      </c>
    </row>
    <row r="105" spans="1:16" ht="33">
      <c r="A105" s="190" t="s">
        <v>257</v>
      </c>
      <c r="B105" s="198"/>
      <c r="C105" s="195"/>
      <c r="D105" s="193" t="s">
        <v>1</v>
      </c>
      <c r="E105" s="194">
        <v>18428992</v>
      </c>
      <c r="F105" s="195">
        <v>18428992</v>
      </c>
      <c r="G105" s="195">
        <v>10017357</v>
      </c>
      <c r="H105" s="195">
        <v>1443935</v>
      </c>
      <c r="I105" s="195">
        <v>0</v>
      </c>
      <c r="J105" s="194">
        <v>4525117</v>
      </c>
      <c r="K105" s="195">
        <v>175930</v>
      </c>
      <c r="L105" s="195">
        <v>138467</v>
      </c>
      <c r="M105" s="195">
        <v>4900</v>
      </c>
      <c r="N105" s="195">
        <v>4349187</v>
      </c>
      <c r="O105" s="195">
        <v>4349187</v>
      </c>
      <c r="P105" s="194">
        <v>22954109</v>
      </c>
    </row>
    <row r="106" spans="1:16" ht="31.5" customHeight="1">
      <c r="A106" s="190" t="s">
        <v>258</v>
      </c>
      <c r="B106" s="198"/>
      <c r="C106" s="195"/>
      <c r="D106" s="193" t="s">
        <v>1</v>
      </c>
      <c r="E106" s="194">
        <v>18428992</v>
      </c>
      <c r="F106" s="195">
        <v>18428992</v>
      </c>
      <c r="G106" s="195">
        <v>10017357</v>
      </c>
      <c r="H106" s="195">
        <v>1443935</v>
      </c>
      <c r="I106" s="195">
        <v>0</v>
      </c>
      <c r="J106" s="194">
        <v>4525117</v>
      </c>
      <c r="K106" s="195">
        <v>175930</v>
      </c>
      <c r="L106" s="195">
        <v>138467</v>
      </c>
      <c r="M106" s="195">
        <v>4900</v>
      </c>
      <c r="N106" s="195">
        <v>4349187</v>
      </c>
      <c r="O106" s="195">
        <v>4349187</v>
      </c>
      <c r="P106" s="194">
        <v>22954109</v>
      </c>
    </row>
    <row r="107" spans="1:16" ht="31.5" customHeight="1">
      <c r="A107" s="190" t="s">
        <v>259</v>
      </c>
      <c r="B107" s="190" t="s">
        <v>132</v>
      </c>
      <c r="C107" s="193" t="s">
        <v>62</v>
      </c>
      <c r="D107" s="193" t="s">
        <v>133</v>
      </c>
      <c r="E107" s="194">
        <v>708543</v>
      </c>
      <c r="F107" s="195">
        <v>708543</v>
      </c>
      <c r="G107" s="195">
        <v>555604</v>
      </c>
      <c r="H107" s="195">
        <v>11806</v>
      </c>
      <c r="I107" s="195">
        <v>0</v>
      </c>
      <c r="J107" s="194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4">
        <v>708543</v>
      </c>
    </row>
    <row r="108" spans="1:16" ht="31.5" customHeight="1">
      <c r="A108" s="190" t="s">
        <v>260</v>
      </c>
      <c r="B108" s="190" t="s">
        <v>261</v>
      </c>
      <c r="C108" s="193" t="s">
        <v>66</v>
      </c>
      <c r="D108" s="193" t="s">
        <v>262</v>
      </c>
      <c r="E108" s="194">
        <v>4140139</v>
      </c>
      <c r="F108" s="195">
        <v>4140139</v>
      </c>
      <c r="G108" s="195">
        <v>3203895</v>
      </c>
      <c r="H108" s="195">
        <v>179461</v>
      </c>
      <c r="I108" s="195">
        <v>0</v>
      </c>
      <c r="J108" s="194">
        <v>168930</v>
      </c>
      <c r="K108" s="195">
        <v>168930</v>
      </c>
      <c r="L108" s="195">
        <v>138467</v>
      </c>
      <c r="M108" s="195">
        <v>0</v>
      </c>
      <c r="N108" s="195">
        <v>0</v>
      </c>
      <c r="O108" s="195">
        <v>0</v>
      </c>
      <c r="P108" s="194">
        <v>4309069</v>
      </c>
    </row>
    <row r="109" spans="1:16" ht="54.75" customHeight="1">
      <c r="A109" s="190" t="s">
        <v>641</v>
      </c>
      <c r="B109" s="190" t="s">
        <v>642</v>
      </c>
      <c r="C109" s="193" t="s">
        <v>74</v>
      </c>
      <c r="D109" s="193" t="s">
        <v>643</v>
      </c>
      <c r="E109" s="194">
        <v>500000</v>
      </c>
      <c r="F109" s="195">
        <v>500000</v>
      </c>
      <c r="G109" s="195">
        <v>0</v>
      </c>
      <c r="H109" s="195">
        <v>0</v>
      </c>
      <c r="I109" s="195">
        <v>0</v>
      </c>
      <c r="J109" s="194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4">
        <v>500000</v>
      </c>
    </row>
    <row r="110" spans="1:16" ht="46.5" customHeight="1">
      <c r="A110" s="190" t="s">
        <v>263</v>
      </c>
      <c r="B110" s="190" t="s">
        <v>39</v>
      </c>
      <c r="C110" s="193" t="s">
        <v>105</v>
      </c>
      <c r="D110" s="193" t="s">
        <v>264</v>
      </c>
      <c r="E110" s="194">
        <v>4830525</v>
      </c>
      <c r="F110" s="195">
        <v>4830525</v>
      </c>
      <c r="G110" s="195">
        <v>3287897</v>
      </c>
      <c r="H110" s="195">
        <v>534532</v>
      </c>
      <c r="I110" s="195">
        <v>0</v>
      </c>
      <c r="J110" s="194">
        <v>128200</v>
      </c>
      <c r="K110" s="195">
        <v>0</v>
      </c>
      <c r="L110" s="195">
        <v>0</v>
      </c>
      <c r="M110" s="195">
        <v>0</v>
      </c>
      <c r="N110" s="195">
        <v>128200</v>
      </c>
      <c r="O110" s="195">
        <v>128200</v>
      </c>
      <c r="P110" s="194">
        <v>4958725</v>
      </c>
    </row>
    <row r="111" spans="1:16" ht="16.5">
      <c r="A111" s="190" t="s">
        <v>265</v>
      </c>
      <c r="B111" s="190" t="s">
        <v>266</v>
      </c>
      <c r="C111" s="193" t="s">
        <v>105</v>
      </c>
      <c r="D111" s="193" t="s">
        <v>267</v>
      </c>
      <c r="E111" s="194">
        <v>833459</v>
      </c>
      <c r="F111" s="195">
        <v>833459</v>
      </c>
      <c r="G111" s="195">
        <v>343732</v>
      </c>
      <c r="H111" s="195">
        <v>72533</v>
      </c>
      <c r="I111" s="195">
        <v>0</v>
      </c>
      <c r="J111" s="194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4">
        <v>833459</v>
      </c>
    </row>
    <row r="112" spans="1:16" ht="33">
      <c r="A112" s="190" t="s">
        <v>268</v>
      </c>
      <c r="B112" s="190" t="s">
        <v>57</v>
      </c>
      <c r="C112" s="193" t="s">
        <v>77</v>
      </c>
      <c r="D112" s="193" t="s">
        <v>269</v>
      </c>
      <c r="E112" s="194">
        <v>360670</v>
      </c>
      <c r="F112" s="195">
        <v>360670</v>
      </c>
      <c r="G112" s="195">
        <v>154601</v>
      </c>
      <c r="H112" s="195">
        <v>161700</v>
      </c>
      <c r="I112" s="195">
        <v>0</v>
      </c>
      <c r="J112" s="194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4">
        <v>360670</v>
      </c>
    </row>
    <row r="113" spans="1:16" ht="31.5" customHeight="1">
      <c r="A113" s="190" t="s">
        <v>270</v>
      </c>
      <c r="B113" s="190" t="s">
        <v>271</v>
      </c>
      <c r="C113" s="195"/>
      <c r="D113" s="193" t="s">
        <v>272</v>
      </c>
      <c r="E113" s="194">
        <v>2898764</v>
      </c>
      <c r="F113" s="195">
        <v>2898764</v>
      </c>
      <c r="G113" s="195">
        <v>494396</v>
      </c>
      <c r="H113" s="195">
        <v>19465</v>
      </c>
      <c r="I113" s="195">
        <v>0</v>
      </c>
      <c r="J113" s="194">
        <v>3585887</v>
      </c>
      <c r="K113" s="195">
        <v>0</v>
      </c>
      <c r="L113" s="195">
        <v>0</v>
      </c>
      <c r="M113" s="195">
        <v>0</v>
      </c>
      <c r="N113" s="195">
        <v>3585887</v>
      </c>
      <c r="O113" s="195">
        <v>3585887</v>
      </c>
      <c r="P113" s="194">
        <v>6484651</v>
      </c>
    </row>
    <row r="114" spans="1:16" ht="16.5">
      <c r="A114" s="199" t="s">
        <v>273</v>
      </c>
      <c r="B114" s="199" t="s">
        <v>274</v>
      </c>
      <c r="C114" s="200" t="s">
        <v>78</v>
      </c>
      <c r="D114" s="200" t="s">
        <v>275</v>
      </c>
      <c r="E114" s="201">
        <v>2838764</v>
      </c>
      <c r="F114" s="202">
        <v>2838764</v>
      </c>
      <c r="G114" s="202">
        <v>494396</v>
      </c>
      <c r="H114" s="202">
        <v>19465</v>
      </c>
      <c r="I114" s="202">
        <v>0</v>
      </c>
      <c r="J114" s="201">
        <v>3585887</v>
      </c>
      <c r="K114" s="202">
        <v>0</v>
      </c>
      <c r="L114" s="202">
        <v>0</v>
      </c>
      <c r="M114" s="202">
        <v>0</v>
      </c>
      <c r="N114" s="202">
        <v>3585887</v>
      </c>
      <c r="O114" s="202">
        <v>3585887</v>
      </c>
      <c r="P114" s="201">
        <v>6424651</v>
      </c>
    </row>
    <row r="115" spans="1:16" ht="16.5">
      <c r="A115" s="199" t="s">
        <v>384</v>
      </c>
      <c r="B115" s="199" t="s">
        <v>385</v>
      </c>
      <c r="C115" s="200" t="s">
        <v>78</v>
      </c>
      <c r="D115" s="200" t="s">
        <v>386</v>
      </c>
      <c r="E115" s="201">
        <v>60000</v>
      </c>
      <c r="F115" s="202">
        <v>60000</v>
      </c>
      <c r="G115" s="202">
        <v>0</v>
      </c>
      <c r="H115" s="202">
        <v>0</v>
      </c>
      <c r="I115" s="202">
        <v>0</v>
      </c>
      <c r="J115" s="201">
        <v>0</v>
      </c>
      <c r="K115" s="202">
        <v>0</v>
      </c>
      <c r="L115" s="202">
        <v>0</v>
      </c>
      <c r="M115" s="202">
        <v>0</v>
      </c>
      <c r="N115" s="202">
        <v>0</v>
      </c>
      <c r="O115" s="202">
        <v>0</v>
      </c>
      <c r="P115" s="201">
        <v>60000</v>
      </c>
    </row>
    <row r="116" spans="1:16" ht="16.5">
      <c r="A116" s="190" t="s">
        <v>276</v>
      </c>
      <c r="B116" s="190" t="s">
        <v>277</v>
      </c>
      <c r="C116" s="195"/>
      <c r="D116" s="193" t="s">
        <v>278</v>
      </c>
      <c r="E116" s="194">
        <v>69940</v>
      </c>
      <c r="F116" s="195">
        <v>69940</v>
      </c>
      <c r="G116" s="195">
        <v>0</v>
      </c>
      <c r="H116" s="195">
        <v>0</v>
      </c>
      <c r="I116" s="195">
        <v>0</v>
      </c>
      <c r="J116" s="194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4">
        <v>69940</v>
      </c>
    </row>
    <row r="117" spans="1:16" ht="33">
      <c r="A117" s="199" t="s">
        <v>279</v>
      </c>
      <c r="B117" s="199" t="s">
        <v>58</v>
      </c>
      <c r="C117" s="200" t="s">
        <v>68</v>
      </c>
      <c r="D117" s="200" t="s">
        <v>106</v>
      </c>
      <c r="E117" s="201">
        <v>53152</v>
      </c>
      <c r="F117" s="202">
        <v>53152</v>
      </c>
      <c r="G117" s="202">
        <v>0</v>
      </c>
      <c r="H117" s="202">
        <v>0</v>
      </c>
      <c r="I117" s="202">
        <v>0</v>
      </c>
      <c r="J117" s="201">
        <v>0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01">
        <v>53152</v>
      </c>
    </row>
    <row r="118" spans="1:16" ht="51.75" customHeight="1">
      <c r="A118" s="199" t="s">
        <v>616</v>
      </c>
      <c r="B118" s="199" t="s">
        <v>617</v>
      </c>
      <c r="C118" s="200" t="s">
        <v>68</v>
      </c>
      <c r="D118" s="200" t="s">
        <v>618</v>
      </c>
      <c r="E118" s="201">
        <v>16788</v>
      </c>
      <c r="F118" s="202">
        <v>16788</v>
      </c>
      <c r="G118" s="202">
        <v>0</v>
      </c>
      <c r="H118" s="202">
        <v>0</v>
      </c>
      <c r="I118" s="202">
        <v>0</v>
      </c>
      <c r="J118" s="201">
        <v>0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1">
        <v>16788</v>
      </c>
    </row>
    <row r="119" spans="1:16" ht="16.5">
      <c r="A119" s="190" t="s">
        <v>280</v>
      </c>
      <c r="B119" s="190" t="s">
        <v>281</v>
      </c>
      <c r="C119" s="195"/>
      <c r="D119" s="193" t="s">
        <v>282</v>
      </c>
      <c r="E119" s="194">
        <v>3268675</v>
      </c>
      <c r="F119" s="195">
        <v>3268675</v>
      </c>
      <c r="G119" s="195">
        <v>1916874</v>
      </c>
      <c r="H119" s="195">
        <v>464438</v>
      </c>
      <c r="I119" s="195">
        <v>0</v>
      </c>
      <c r="J119" s="194">
        <v>7000</v>
      </c>
      <c r="K119" s="195">
        <v>7000</v>
      </c>
      <c r="L119" s="195">
        <v>0</v>
      </c>
      <c r="M119" s="195">
        <v>4900</v>
      </c>
      <c r="N119" s="195">
        <v>0</v>
      </c>
      <c r="O119" s="195">
        <v>0</v>
      </c>
      <c r="P119" s="194">
        <v>3275675</v>
      </c>
    </row>
    <row r="120" spans="1:16" ht="31.5" customHeight="1">
      <c r="A120" s="199" t="s">
        <v>283</v>
      </c>
      <c r="B120" s="199" t="s">
        <v>100</v>
      </c>
      <c r="C120" s="200" t="s">
        <v>68</v>
      </c>
      <c r="D120" s="200" t="s">
        <v>101</v>
      </c>
      <c r="E120" s="201">
        <v>3268675</v>
      </c>
      <c r="F120" s="202">
        <v>3268675</v>
      </c>
      <c r="G120" s="202">
        <v>1916874</v>
      </c>
      <c r="H120" s="202">
        <v>464438</v>
      </c>
      <c r="I120" s="202">
        <v>0</v>
      </c>
      <c r="J120" s="201">
        <v>7000</v>
      </c>
      <c r="K120" s="202">
        <v>7000</v>
      </c>
      <c r="L120" s="202">
        <v>0</v>
      </c>
      <c r="M120" s="202">
        <v>4900</v>
      </c>
      <c r="N120" s="202">
        <v>0</v>
      </c>
      <c r="O120" s="202">
        <v>0</v>
      </c>
      <c r="P120" s="201">
        <v>3275675</v>
      </c>
    </row>
    <row r="121" spans="1:16" ht="16.5">
      <c r="A121" s="190" t="s">
        <v>284</v>
      </c>
      <c r="B121" s="190" t="s">
        <v>285</v>
      </c>
      <c r="C121" s="195"/>
      <c r="D121" s="193" t="s">
        <v>286</v>
      </c>
      <c r="E121" s="194">
        <v>725000</v>
      </c>
      <c r="F121" s="195">
        <v>725000</v>
      </c>
      <c r="G121" s="195">
        <v>0</v>
      </c>
      <c r="H121" s="195">
        <v>0</v>
      </c>
      <c r="I121" s="195">
        <v>0</v>
      </c>
      <c r="J121" s="194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4">
        <v>725000</v>
      </c>
    </row>
    <row r="122" spans="1:16" ht="31.5" customHeight="1">
      <c r="A122" s="199" t="s">
        <v>287</v>
      </c>
      <c r="B122" s="199" t="s">
        <v>107</v>
      </c>
      <c r="C122" s="200" t="s">
        <v>68</v>
      </c>
      <c r="D122" s="200" t="s">
        <v>288</v>
      </c>
      <c r="E122" s="201">
        <v>725000</v>
      </c>
      <c r="F122" s="202">
        <v>725000</v>
      </c>
      <c r="G122" s="202">
        <v>0</v>
      </c>
      <c r="H122" s="202">
        <v>0</v>
      </c>
      <c r="I122" s="202">
        <v>0</v>
      </c>
      <c r="J122" s="201">
        <v>0</v>
      </c>
      <c r="K122" s="202">
        <v>0</v>
      </c>
      <c r="L122" s="202">
        <v>0</v>
      </c>
      <c r="M122" s="202">
        <v>0</v>
      </c>
      <c r="N122" s="202">
        <v>0</v>
      </c>
      <c r="O122" s="202">
        <v>0</v>
      </c>
      <c r="P122" s="201">
        <v>725000</v>
      </c>
    </row>
    <row r="123" spans="1:16" ht="16.5">
      <c r="A123" s="190" t="s">
        <v>289</v>
      </c>
      <c r="B123" s="190" t="s">
        <v>290</v>
      </c>
      <c r="C123" s="195"/>
      <c r="D123" s="193" t="s">
        <v>291</v>
      </c>
      <c r="E123" s="194">
        <v>93277</v>
      </c>
      <c r="F123" s="195">
        <v>93277</v>
      </c>
      <c r="G123" s="195">
        <v>60358</v>
      </c>
      <c r="H123" s="195">
        <v>0</v>
      </c>
      <c r="I123" s="195">
        <v>0</v>
      </c>
      <c r="J123" s="194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P123" s="194">
        <v>93277</v>
      </c>
    </row>
    <row r="124" spans="1:16" ht="15.75" customHeight="1">
      <c r="A124" s="199" t="s">
        <v>292</v>
      </c>
      <c r="B124" s="199" t="s">
        <v>108</v>
      </c>
      <c r="C124" s="200" t="s">
        <v>68</v>
      </c>
      <c r="D124" s="200" t="s">
        <v>109</v>
      </c>
      <c r="E124" s="201">
        <v>93277</v>
      </c>
      <c r="F124" s="202">
        <v>93277</v>
      </c>
      <c r="G124" s="202">
        <v>60358</v>
      </c>
      <c r="H124" s="202">
        <v>0</v>
      </c>
      <c r="I124" s="202">
        <v>0</v>
      </c>
      <c r="J124" s="201">
        <v>0</v>
      </c>
      <c r="K124" s="202">
        <v>0</v>
      </c>
      <c r="L124" s="202">
        <v>0</v>
      </c>
      <c r="M124" s="202">
        <v>0</v>
      </c>
      <c r="N124" s="202">
        <v>0</v>
      </c>
      <c r="O124" s="202">
        <v>0</v>
      </c>
      <c r="P124" s="201">
        <v>93277</v>
      </c>
    </row>
    <row r="125" spans="1:16" ht="33">
      <c r="A125" s="190" t="s">
        <v>431</v>
      </c>
      <c r="B125" s="190" t="s">
        <v>432</v>
      </c>
      <c r="C125" s="193" t="s">
        <v>63</v>
      </c>
      <c r="D125" s="193" t="s">
        <v>406</v>
      </c>
      <c r="E125" s="194">
        <v>0</v>
      </c>
      <c r="F125" s="195">
        <v>0</v>
      </c>
      <c r="G125" s="195">
        <v>0</v>
      </c>
      <c r="H125" s="195">
        <v>0</v>
      </c>
      <c r="I125" s="195">
        <v>0</v>
      </c>
      <c r="J125" s="194">
        <v>481400</v>
      </c>
      <c r="K125" s="195">
        <v>0</v>
      </c>
      <c r="L125" s="195">
        <v>0</v>
      </c>
      <c r="M125" s="195">
        <v>0</v>
      </c>
      <c r="N125" s="195">
        <v>481400</v>
      </c>
      <c r="O125" s="195">
        <v>481400</v>
      </c>
      <c r="P125" s="194">
        <v>481400</v>
      </c>
    </row>
    <row r="126" spans="1:16" ht="15.75" customHeight="1">
      <c r="A126" s="190" t="s">
        <v>433</v>
      </c>
      <c r="B126" s="190" t="s">
        <v>422</v>
      </c>
      <c r="C126" s="195"/>
      <c r="D126" s="193" t="s">
        <v>423</v>
      </c>
      <c r="E126" s="194">
        <v>0</v>
      </c>
      <c r="F126" s="195">
        <v>0</v>
      </c>
      <c r="G126" s="195">
        <v>0</v>
      </c>
      <c r="H126" s="195">
        <v>0</v>
      </c>
      <c r="I126" s="195">
        <v>0</v>
      </c>
      <c r="J126" s="194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P126" s="194">
        <v>0</v>
      </c>
    </row>
    <row r="127" spans="1:16" ht="33">
      <c r="A127" s="199" t="s">
        <v>417</v>
      </c>
      <c r="B127" s="199" t="s">
        <v>425</v>
      </c>
      <c r="C127" s="200" t="s">
        <v>95</v>
      </c>
      <c r="D127" s="200" t="s">
        <v>408</v>
      </c>
      <c r="E127" s="201">
        <v>0</v>
      </c>
      <c r="F127" s="202">
        <v>0</v>
      </c>
      <c r="G127" s="202">
        <v>0</v>
      </c>
      <c r="H127" s="202">
        <v>0</v>
      </c>
      <c r="I127" s="202">
        <v>0</v>
      </c>
      <c r="J127" s="201">
        <v>0</v>
      </c>
      <c r="K127" s="202">
        <v>0</v>
      </c>
      <c r="L127" s="202">
        <v>0</v>
      </c>
      <c r="M127" s="202">
        <v>0</v>
      </c>
      <c r="N127" s="202">
        <v>0</v>
      </c>
      <c r="O127" s="202">
        <v>0</v>
      </c>
      <c r="P127" s="201">
        <v>0</v>
      </c>
    </row>
    <row r="128" spans="1:16" ht="25.5" customHeight="1">
      <c r="A128" s="190" t="s">
        <v>418</v>
      </c>
      <c r="B128" s="190" t="s">
        <v>248</v>
      </c>
      <c r="C128" s="193" t="s">
        <v>95</v>
      </c>
      <c r="D128" s="193" t="s">
        <v>249</v>
      </c>
      <c r="E128" s="194">
        <v>0</v>
      </c>
      <c r="F128" s="195">
        <v>0</v>
      </c>
      <c r="G128" s="195">
        <v>0</v>
      </c>
      <c r="H128" s="195">
        <v>0</v>
      </c>
      <c r="I128" s="195">
        <v>0</v>
      </c>
      <c r="J128" s="194">
        <v>153700</v>
      </c>
      <c r="K128" s="195">
        <v>0</v>
      </c>
      <c r="L128" s="195">
        <v>0</v>
      </c>
      <c r="M128" s="195">
        <v>0</v>
      </c>
      <c r="N128" s="195">
        <v>153700</v>
      </c>
      <c r="O128" s="195">
        <v>153700</v>
      </c>
      <c r="P128" s="194">
        <v>153700</v>
      </c>
    </row>
    <row r="129" spans="1:16" ht="33">
      <c r="A129" s="190" t="s">
        <v>293</v>
      </c>
      <c r="B129" s="198"/>
      <c r="C129" s="195"/>
      <c r="D129" s="193" t="s">
        <v>2</v>
      </c>
      <c r="E129" s="194">
        <v>18310256</v>
      </c>
      <c r="F129" s="195">
        <v>8737707</v>
      </c>
      <c r="G129" s="195">
        <v>1719965</v>
      </c>
      <c r="H129" s="195">
        <v>34954</v>
      </c>
      <c r="I129" s="195">
        <v>9572549</v>
      </c>
      <c r="J129" s="194">
        <v>12968540</v>
      </c>
      <c r="K129" s="195">
        <v>96000</v>
      </c>
      <c r="L129" s="195">
        <v>0</v>
      </c>
      <c r="M129" s="195">
        <v>0</v>
      </c>
      <c r="N129" s="195">
        <v>12872540</v>
      </c>
      <c r="O129" s="195">
        <v>7635577</v>
      </c>
      <c r="P129" s="194">
        <v>31278796</v>
      </c>
    </row>
    <row r="130" spans="1:16" s="11" customFormat="1" ht="33">
      <c r="A130" s="190" t="s">
        <v>294</v>
      </c>
      <c r="B130" s="198"/>
      <c r="C130" s="195"/>
      <c r="D130" s="193" t="s">
        <v>2</v>
      </c>
      <c r="E130" s="194">
        <v>18310256</v>
      </c>
      <c r="F130" s="195">
        <v>8737707</v>
      </c>
      <c r="G130" s="195">
        <v>1719965</v>
      </c>
      <c r="H130" s="195">
        <v>34954</v>
      </c>
      <c r="I130" s="195">
        <v>9572549</v>
      </c>
      <c r="J130" s="194">
        <v>12968540</v>
      </c>
      <c r="K130" s="195">
        <v>96000</v>
      </c>
      <c r="L130" s="195">
        <v>0</v>
      </c>
      <c r="M130" s="195">
        <v>0</v>
      </c>
      <c r="N130" s="195">
        <v>12872540</v>
      </c>
      <c r="O130" s="195">
        <v>7635577</v>
      </c>
      <c r="P130" s="194">
        <v>31278796</v>
      </c>
    </row>
    <row r="131" spans="1:16" s="11" customFormat="1" ht="33">
      <c r="A131" s="190" t="s">
        <v>295</v>
      </c>
      <c r="B131" s="190" t="s">
        <v>132</v>
      </c>
      <c r="C131" s="193" t="s">
        <v>62</v>
      </c>
      <c r="D131" s="193" t="s">
        <v>133</v>
      </c>
      <c r="E131" s="194">
        <v>2322311</v>
      </c>
      <c r="F131" s="195">
        <v>2322311</v>
      </c>
      <c r="G131" s="195">
        <v>1719965</v>
      </c>
      <c r="H131" s="195">
        <v>34954</v>
      </c>
      <c r="I131" s="195">
        <v>0</v>
      </c>
      <c r="J131" s="194">
        <v>50000</v>
      </c>
      <c r="K131" s="195">
        <v>0</v>
      </c>
      <c r="L131" s="195">
        <v>0</v>
      </c>
      <c r="M131" s="195">
        <v>0</v>
      </c>
      <c r="N131" s="195">
        <v>50000</v>
      </c>
      <c r="O131" s="195">
        <v>50000</v>
      </c>
      <c r="P131" s="194">
        <v>2372311</v>
      </c>
    </row>
    <row r="132" spans="1:16" s="11" customFormat="1" ht="33">
      <c r="A132" s="190" t="s">
        <v>296</v>
      </c>
      <c r="B132" s="190" t="s">
        <v>297</v>
      </c>
      <c r="C132" s="195"/>
      <c r="D132" s="193" t="s">
        <v>298</v>
      </c>
      <c r="E132" s="194">
        <v>45000</v>
      </c>
      <c r="F132" s="195">
        <v>45000</v>
      </c>
      <c r="G132" s="195">
        <v>0</v>
      </c>
      <c r="H132" s="195">
        <v>0</v>
      </c>
      <c r="I132" s="195">
        <v>0</v>
      </c>
      <c r="J132" s="194">
        <v>45000</v>
      </c>
      <c r="K132" s="195">
        <v>0</v>
      </c>
      <c r="L132" s="195">
        <v>0</v>
      </c>
      <c r="M132" s="195">
        <v>0</v>
      </c>
      <c r="N132" s="195">
        <v>45000</v>
      </c>
      <c r="O132" s="195">
        <v>45000</v>
      </c>
      <c r="P132" s="194">
        <v>90000</v>
      </c>
    </row>
    <row r="133" spans="1:16" ht="33">
      <c r="A133" s="199" t="s">
        <v>299</v>
      </c>
      <c r="B133" s="199" t="s">
        <v>300</v>
      </c>
      <c r="C133" s="200" t="s">
        <v>15</v>
      </c>
      <c r="D133" s="200" t="s">
        <v>301</v>
      </c>
      <c r="E133" s="201">
        <v>45000</v>
      </c>
      <c r="F133" s="202">
        <v>45000</v>
      </c>
      <c r="G133" s="202">
        <v>0</v>
      </c>
      <c r="H133" s="202">
        <v>0</v>
      </c>
      <c r="I133" s="202">
        <v>0</v>
      </c>
      <c r="J133" s="201">
        <v>45000</v>
      </c>
      <c r="K133" s="202">
        <v>0</v>
      </c>
      <c r="L133" s="202">
        <v>0</v>
      </c>
      <c r="M133" s="202">
        <v>0</v>
      </c>
      <c r="N133" s="202">
        <v>45000</v>
      </c>
      <c r="O133" s="202">
        <v>45000</v>
      </c>
      <c r="P133" s="201">
        <v>90000</v>
      </c>
    </row>
    <row r="134" spans="1:16" ht="49.5">
      <c r="A134" s="190" t="s">
        <v>302</v>
      </c>
      <c r="B134" s="190" t="s">
        <v>303</v>
      </c>
      <c r="C134" s="193" t="s">
        <v>15</v>
      </c>
      <c r="D134" s="193" t="s">
        <v>304</v>
      </c>
      <c r="E134" s="194">
        <v>9572549</v>
      </c>
      <c r="F134" s="195">
        <v>0</v>
      </c>
      <c r="G134" s="195">
        <v>0</v>
      </c>
      <c r="H134" s="195">
        <v>0</v>
      </c>
      <c r="I134" s="195">
        <v>9572549</v>
      </c>
      <c r="J134" s="194">
        <v>150000</v>
      </c>
      <c r="K134" s="195">
        <v>0</v>
      </c>
      <c r="L134" s="195">
        <v>0</v>
      </c>
      <c r="M134" s="195">
        <v>0</v>
      </c>
      <c r="N134" s="195">
        <v>150000</v>
      </c>
      <c r="O134" s="195">
        <v>150000</v>
      </c>
      <c r="P134" s="194">
        <v>9722549</v>
      </c>
    </row>
    <row r="135" spans="1:16" ht="16.5">
      <c r="A135" s="190" t="s">
        <v>305</v>
      </c>
      <c r="B135" s="190" t="s">
        <v>306</v>
      </c>
      <c r="C135" s="193" t="s">
        <v>15</v>
      </c>
      <c r="D135" s="193" t="s">
        <v>307</v>
      </c>
      <c r="E135" s="194">
        <v>583294</v>
      </c>
      <c r="F135" s="195">
        <v>583294</v>
      </c>
      <c r="G135" s="195">
        <v>0</v>
      </c>
      <c r="H135" s="195">
        <v>0</v>
      </c>
      <c r="I135" s="195">
        <v>0</v>
      </c>
      <c r="J135" s="194">
        <v>232000</v>
      </c>
      <c r="K135" s="195">
        <v>0</v>
      </c>
      <c r="L135" s="195">
        <v>0</v>
      </c>
      <c r="M135" s="195">
        <v>0</v>
      </c>
      <c r="N135" s="195">
        <v>232000</v>
      </c>
      <c r="O135" s="195">
        <v>232000</v>
      </c>
      <c r="P135" s="194">
        <v>815294</v>
      </c>
    </row>
    <row r="136" spans="1:16" s="11" customFormat="1" ht="33">
      <c r="A136" s="190" t="s">
        <v>308</v>
      </c>
      <c r="B136" s="190" t="s">
        <v>59</v>
      </c>
      <c r="C136" s="193" t="s">
        <v>79</v>
      </c>
      <c r="D136" s="193" t="s">
        <v>110</v>
      </c>
      <c r="E136" s="194">
        <v>30000</v>
      </c>
      <c r="F136" s="195">
        <v>30000</v>
      </c>
      <c r="G136" s="195">
        <v>0</v>
      </c>
      <c r="H136" s="195">
        <v>0</v>
      </c>
      <c r="I136" s="195">
        <v>0</v>
      </c>
      <c r="J136" s="194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4">
        <v>30000</v>
      </c>
    </row>
    <row r="137" spans="1:16" s="11" customFormat="1" ht="15.75" customHeight="1">
      <c r="A137" s="190" t="s">
        <v>309</v>
      </c>
      <c r="B137" s="190" t="s">
        <v>310</v>
      </c>
      <c r="C137" s="195"/>
      <c r="D137" s="193" t="s">
        <v>311</v>
      </c>
      <c r="E137" s="194">
        <v>0</v>
      </c>
      <c r="F137" s="195">
        <v>0</v>
      </c>
      <c r="G137" s="195">
        <v>0</v>
      </c>
      <c r="H137" s="195">
        <v>0</v>
      </c>
      <c r="I137" s="195">
        <v>0</v>
      </c>
      <c r="J137" s="194">
        <v>400000</v>
      </c>
      <c r="K137" s="195">
        <v>0</v>
      </c>
      <c r="L137" s="195">
        <v>0</v>
      </c>
      <c r="M137" s="195">
        <v>0</v>
      </c>
      <c r="N137" s="195">
        <v>400000</v>
      </c>
      <c r="O137" s="195">
        <v>400000</v>
      </c>
      <c r="P137" s="194">
        <v>400000</v>
      </c>
    </row>
    <row r="138" spans="1:16" ht="49.5">
      <c r="A138" s="199" t="s">
        <v>312</v>
      </c>
      <c r="B138" s="199" t="s">
        <v>313</v>
      </c>
      <c r="C138" s="200" t="s">
        <v>117</v>
      </c>
      <c r="D138" s="200" t="s">
        <v>314</v>
      </c>
      <c r="E138" s="201">
        <v>0</v>
      </c>
      <c r="F138" s="202">
        <v>0</v>
      </c>
      <c r="G138" s="202">
        <v>0</v>
      </c>
      <c r="H138" s="202">
        <v>0</v>
      </c>
      <c r="I138" s="202">
        <v>0</v>
      </c>
      <c r="J138" s="201">
        <v>0</v>
      </c>
      <c r="K138" s="202">
        <v>0</v>
      </c>
      <c r="L138" s="202">
        <v>0</v>
      </c>
      <c r="M138" s="202">
        <v>0</v>
      </c>
      <c r="N138" s="202">
        <v>0</v>
      </c>
      <c r="O138" s="202">
        <v>0</v>
      </c>
      <c r="P138" s="201">
        <v>0</v>
      </c>
    </row>
    <row r="139" spans="1:16" ht="16.5">
      <c r="A139" s="199" t="s">
        <v>619</v>
      </c>
      <c r="B139" s="199" t="s">
        <v>620</v>
      </c>
      <c r="C139" s="200" t="s">
        <v>117</v>
      </c>
      <c r="D139" s="200" t="s">
        <v>597</v>
      </c>
      <c r="E139" s="201">
        <v>0</v>
      </c>
      <c r="F139" s="202">
        <v>0</v>
      </c>
      <c r="G139" s="202">
        <v>0</v>
      </c>
      <c r="H139" s="202">
        <v>0</v>
      </c>
      <c r="I139" s="202">
        <v>0</v>
      </c>
      <c r="J139" s="201">
        <v>400000</v>
      </c>
      <c r="K139" s="202">
        <v>0</v>
      </c>
      <c r="L139" s="202">
        <v>0</v>
      </c>
      <c r="M139" s="202">
        <v>0</v>
      </c>
      <c r="N139" s="202">
        <v>400000</v>
      </c>
      <c r="O139" s="202">
        <v>400000</v>
      </c>
      <c r="P139" s="201">
        <v>400000</v>
      </c>
    </row>
    <row r="140" spans="1:16" ht="15.75" customHeight="1">
      <c r="A140" s="190" t="s">
        <v>434</v>
      </c>
      <c r="B140" s="190" t="s">
        <v>422</v>
      </c>
      <c r="C140" s="195"/>
      <c r="D140" s="193" t="s">
        <v>423</v>
      </c>
      <c r="E140" s="194">
        <v>0</v>
      </c>
      <c r="F140" s="195">
        <v>0</v>
      </c>
      <c r="G140" s="195">
        <v>0</v>
      </c>
      <c r="H140" s="195">
        <v>0</v>
      </c>
      <c r="I140" s="195">
        <v>0</v>
      </c>
      <c r="J140" s="194">
        <v>6921377</v>
      </c>
      <c r="K140" s="195">
        <v>0</v>
      </c>
      <c r="L140" s="195">
        <v>0</v>
      </c>
      <c r="M140" s="195">
        <v>0</v>
      </c>
      <c r="N140" s="195">
        <v>6921377</v>
      </c>
      <c r="O140" s="195">
        <v>1684414</v>
      </c>
      <c r="P140" s="194">
        <v>6921377</v>
      </c>
    </row>
    <row r="141" spans="1:16" ht="15.75" customHeight="1">
      <c r="A141" s="199" t="s">
        <v>413</v>
      </c>
      <c r="B141" s="199" t="s">
        <v>425</v>
      </c>
      <c r="C141" s="200" t="s">
        <v>95</v>
      </c>
      <c r="D141" s="200" t="s">
        <v>408</v>
      </c>
      <c r="E141" s="201">
        <v>0</v>
      </c>
      <c r="F141" s="202">
        <v>0</v>
      </c>
      <c r="G141" s="202">
        <v>0</v>
      </c>
      <c r="H141" s="202">
        <v>0</v>
      </c>
      <c r="I141" s="202">
        <v>0</v>
      </c>
      <c r="J141" s="201">
        <v>0</v>
      </c>
      <c r="K141" s="202">
        <v>0</v>
      </c>
      <c r="L141" s="202">
        <v>0</v>
      </c>
      <c r="M141" s="202">
        <v>0</v>
      </c>
      <c r="N141" s="202">
        <v>0</v>
      </c>
      <c r="O141" s="202">
        <v>0</v>
      </c>
      <c r="P141" s="201">
        <v>0</v>
      </c>
    </row>
    <row r="142" spans="1:16" ht="33">
      <c r="A142" s="199" t="s">
        <v>644</v>
      </c>
      <c r="B142" s="199" t="s">
        <v>639</v>
      </c>
      <c r="C142" s="200" t="s">
        <v>95</v>
      </c>
      <c r="D142" s="200" t="s">
        <v>640</v>
      </c>
      <c r="E142" s="201">
        <v>0</v>
      </c>
      <c r="F142" s="202">
        <v>0</v>
      </c>
      <c r="G142" s="202">
        <v>0</v>
      </c>
      <c r="H142" s="202">
        <v>0</v>
      </c>
      <c r="I142" s="202">
        <v>0</v>
      </c>
      <c r="J142" s="201">
        <v>6921377</v>
      </c>
      <c r="K142" s="202">
        <v>0</v>
      </c>
      <c r="L142" s="202">
        <v>0</v>
      </c>
      <c r="M142" s="202">
        <v>0</v>
      </c>
      <c r="N142" s="202">
        <v>6921377</v>
      </c>
      <c r="O142" s="202">
        <v>1684414</v>
      </c>
      <c r="P142" s="201">
        <v>6921377</v>
      </c>
    </row>
    <row r="143" spans="1:16" ht="15.75" customHeight="1">
      <c r="A143" s="190" t="s">
        <v>621</v>
      </c>
      <c r="B143" s="190" t="s">
        <v>248</v>
      </c>
      <c r="C143" s="193" t="s">
        <v>95</v>
      </c>
      <c r="D143" s="193" t="s">
        <v>249</v>
      </c>
      <c r="E143" s="194">
        <v>0</v>
      </c>
      <c r="F143" s="195">
        <v>0</v>
      </c>
      <c r="G143" s="195">
        <v>0</v>
      </c>
      <c r="H143" s="195">
        <v>0</v>
      </c>
      <c r="I143" s="195">
        <v>0</v>
      </c>
      <c r="J143" s="194">
        <v>165050</v>
      </c>
      <c r="K143" s="195">
        <v>0</v>
      </c>
      <c r="L143" s="195">
        <v>0</v>
      </c>
      <c r="M143" s="195">
        <v>0</v>
      </c>
      <c r="N143" s="195">
        <v>165050</v>
      </c>
      <c r="O143" s="195">
        <v>165050</v>
      </c>
      <c r="P143" s="194">
        <v>165050</v>
      </c>
    </row>
    <row r="144" spans="1:16" ht="15.75" customHeight="1">
      <c r="A144" s="190" t="s">
        <v>315</v>
      </c>
      <c r="B144" s="190" t="s">
        <v>316</v>
      </c>
      <c r="C144" s="195"/>
      <c r="D144" s="193" t="s">
        <v>317</v>
      </c>
      <c r="E144" s="194">
        <v>5737102</v>
      </c>
      <c r="F144" s="195">
        <v>5737102</v>
      </c>
      <c r="G144" s="195">
        <v>0</v>
      </c>
      <c r="H144" s="195">
        <v>0</v>
      </c>
      <c r="I144" s="195">
        <v>0</v>
      </c>
      <c r="J144" s="194">
        <v>4909113</v>
      </c>
      <c r="K144" s="195">
        <v>0</v>
      </c>
      <c r="L144" s="195">
        <v>0</v>
      </c>
      <c r="M144" s="195">
        <v>0</v>
      </c>
      <c r="N144" s="195">
        <v>4909113</v>
      </c>
      <c r="O144" s="195">
        <v>4909113</v>
      </c>
      <c r="P144" s="194">
        <v>10646215</v>
      </c>
    </row>
    <row r="145" spans="1:16" ht="33">
      <c r="A145" s="199" t="s">
        <v>318</v>
      </c>
      <c r="B145" s="199" t="s">
        <v>319</v>
      </c>
      <c r="C145" s="200" t="s">
        <v>320</v>
      </c>
      <c r="D145" s="200" t="s">
        <v>321</v>
      </c>
      <c r="E145" s="201">
        <v>5737102</v>
      </c>
      <c r="F145" s="202">
        <v>5737102</v>
      </c>
      <c r="G145" s="202">
        <v>0</v>
      </c>
      <c r="H145" s="202">
        <v>0</v>
      </c>
      <c r="I145" s="202">
        <v>0</v>
      </c>
      <c r="J145" s="201">
        <v>4909113</v>
      </c>
      <c r="K145" s="202">
        <v>0</v>
      </c>
      <c r="L145" s="202">
        <v>0</v>
      </c>
      <c r="M145" s="202">
        <v>0</v>
      </c>
      <c r="N145" s="202">
        <v>4909113</v>
      </c>
      <c r="O145" s="202">
        <v>4909113</v>
      </c>
      <c r="P145" s="201">
        <v>10646215</v>
      </c>
    </row>
    <row r="146" spans="1:16" ht="16.5">
      <c r="A146" s="190" t="s">
        <v>322</v>
      </c>
      <c r="B146" s="190" t="s">
        <v>323</v>
      </c>
      <c r="C146" s="193" t="s">
        <v>80</v>
      </c>
      <c r="D146" s="193" t="s">
        <v>324</v>
      </c>
      <c r="E146" s="194">
        <v>20000</v>
      </c>
      <c r="F146" s="195">
        <v>20000</v>
      </c>
      <c r="G146" s="195">
        <v>0</v>
      </c>
      <c r="H146" s="195">
        <v>0</v>
      </c>
      <c r="I146" s="195">
        <v>0</v>
      </c>
      <c r="J146" s="194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4">
        <v>20000</v>
      </c>
    </row>
    <row r="147" spans="1:16" ht="33">
      <c r="A147" s="190" t="s">
        <v>325</v>
      </c>
      <c r="B147" s="190" t="s">
        <v>326</v>
      </c>
      <c r="C147" s="195"/>
      <c r="D147" s="193" t="s">
        <v>327</v>
      </c>
      <c r="E147" s="194">
        <v>0</v>
      </c>
      <c r="F147" s="195">
        <v>0</v>
      </c>
      <c r="G147" s="195">
        <v>0</v>
      </c>
      <c r="H147" s="195">
        <v>0</v>
      </c>
      <c r="I147" s="195">
        <v>0</v>
      </c>
      <c r="J147" s="194">
        <v>96000</v>
      </c>
      <c r="K147" s="195">
        <v>96000</v>
      </c>
      <c r="L147" s="195">
        <v>0</v>
      </c>
      <c r="M147" s="195">
        <v>0</v>
      </c>
      <c r="N147" s="195">
        <v>0</v>
      </c>
      <c r="O147" s="195">
        <v>0</v>
      </c>
      <c r="P147" s="194">
        <v>96000</v>
      </c>
    </row>
    <row r="148" spans="1:16" ht="16.5">
      <c r="A148" s="199" t="s">
        <v>328</v>
      </c>
      <c r="B148" s="199" t="s">
        <v>329</v>
      </c>
      <c r="C148" s="200" t="s">
        <v>81</v>
      </c>
      <c r="D148" s="200" t="s">
        <v>38</v>
      </c>
      <c r="E148" s="201">
        <v>0</v>
      </c>
      <c r="F148" s="202">
        <v>0</v>
      </c>
      <c r="G148" s="202">
        <v>0</v>
      </c>
      <c r="H148" s="202">
        <v>0</v>
      </c>
      <c r="I148" s="202">
        <v>0</v>
      </c>
      <c r="J148" s="201">
        <v>96000</v>
      </c>
      <c r="K148" s="202">
        <v>96000</v>
      </c>
      <c r="L148" s="202">
        <v>0</v>
      </c>
      <c r="M148" s="202">
        <v>0</v>
      </c>
      <c r="N148" s="202">
        <v>0</v>
      </c>
      <c r="O148" s="202">
        <v>0</v>
      </c>
      <c r="P148" s="201">
        <v>96000</v>
      </c>
    </row>
    <row r="149" spans="1:16" ht="16.5">
      <c r="A149" s="190" t="s">
        <v>330</v>
      </c>
      <c r="B149" s="198"/>
      <c r="C149" s="195"/>
      <c r="D149" s="193" t="s">
        <v>3</v>
      </c>
      <c r="E149" s="194">
        <v>5994870</v>
      </c>
      <c r="F149" s="195">
        <v>5994870</v>
      </c>
      <c r="G149" s="195">
        <v>1985683</v>
      </c>
      <c r="H149" s="195">
        <v>40218</v>
      </c>
      <c r="I149" s="195">
        <v>0</v>
      </c>
      <c r="J149" s="194">
        <v>2275000</v>
      </c>
      <c r="K149" s="195">
        <v>0</v>
      </c>
      <c r="L149" s="195">
        <v>0</v>
      </c>
      <c r="M149" s="195">
        <v>0</v>
      </c>
      <c r="N149" s="195">
        <v>2275000</v>
      </c>
      <c r="O149" s="195">
        <v>2275000</v>
      </c>
      <c r="P149" s="194">
        <v>8269870</v>
      </c>
    </row>
    <row r="150" spans="1:16" ht="16.5">
      <c r="A150" s="190" t="s">
        <v>331</v>
      </c>
      <c r="B150" s="198"/>
      <c r="C150" s="195"/>
      <c r="D150" s="193" t="s">
        <v>3</v>
      </c>
      <c r="E150" s="194">
        <v>5994870</v>
      </c>
      <c r="F150" s="195">
        <v>5994870</v>
      </c>
      <c r="G150" s="195">
        <v>1985683</v>
      </c>
      <c r="H150" s="195">
        <v>40218</v>
      </c>
      <c r="I150" s="195">
        <v>0</v>
      </c>
      <c r="J150" s="194">
        <v>2275000</v>
      </c>
      <c r="K150" s="195">
        <v>0</v>
      </c>
      <c r="L150" s="195">
        <v>0</v>
      </c>
      <c r="M150" s="195">
        <v>0</v>
      </c>
      <c r="N150" s="195">
        <v>2275000</v>
      </c>
      <c r="O150" s="195">
        <v>2275000</v>
      </c>
      <c r="P150" s="194">
        <v>8269870</v>
      </c>
    </row>
    <row r="151" spans="1:16" ht="33">
      <c r="A151" s="190" t="s">
        <v>332</v>
      </c>
      <c r="B151" s="190" t="s">
        <v>132</v>
      </c>
      <c r="C151" s="193" t="s">
        <v>62</v>
      </c>
      <c r="D151" s="193" t="s">
        <v>133</v>
      </c>
      <c r="E151" s="194">
        <v>2567102</v>
      </c>
      <c r="F151" s="195">
        <v>2567102</v>
      </c>
      <c r="G151" s="195">
        <v>1985683</v>
      </c>
      <c r="H151" s="195">
        <v>40218</v>
      </c>
      <c r="I151" s="195">
        <v>0</v>
      </c>
      <c r="J151" s="194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4">
        <v>2567102</v>
      </c>
    </row>
    <row r="152" spans="1:16" ht="16.5">
      <c r="A152" s="190" t="s">
        <v>333</v>
      </c>
      <c r="B152" s="190" t="s">
        <v>94</v>
      </c>
      <c r="C152" s="195"/>
      <c r="D152" s="193" t="s">
        <v>334</v>
      </c>
      <c r="E152" s="194">
        <v>499125</v>
      </c>
      <c r="F152" s="195">
        <v>499125</v>
      </c>
      <c r="G152" s="195">
        <v>0</v>
      </c>
      <c r="H152" s="195">
        <v>0</v>
      </c>
      <c r="I152" s="195">
        <v>0</v>
      </c>
      <c r="J152" s="194">
        <v>30000</v>
      </c>
      <c r="K152" s="195">
        <v>0</v>
      </c>
      <c r="L152" s="195">
        <v>0</v>
      </c>
      <c r="M152" s="195">
        <v>0</v>
      </c>
      <c r="N152" s="195">
        <v>30000</v>
      </c>
      <c r="O152" s="195">
        <v>30000</v>
      </c>
      <c r="P152" s="194">
        <v>529125</v>
      </c>
    </row>
    <row r="153" spans="1:16" ht="33">
      <c r="A153" s="199" t="s">
        <v>335</v>
      </c>
      <c r="B153" s="199" t="s">
        <v>336</v>
      </c>
      <c r="C153" s="200" t="s">
        <v>72</v>
      </c>
      <c r="D153" s="200" t="s">
        <v>337</v>
      </c>
      <c r="E153" s="201">
        <v>499125</v>
      </c>
      <c r="F153" s="202">
        <v>499125</v>
      </c>
      <c r="G153" s="202">
        <v>0</v>
      </c>
      <c r="H153" s="202">
        <v>0</v>
      </c>
      <c r="I153" s="202">
        <v>0</v>
      </c>
      <c r="J153" s="201">
        <v>30000</v>
      </c>
      <c r="K153" s="202">
        <v>0</v>
      </c>
      <c r="L153" s="202">
        <v>0</v>
      </c>
      <c r="M153" s="202">
        <v>0</v>
      </c>
      <c r="N153" s="202">
        <v>30000</v>
      </c>
      <c r="O153" s="202">
        <v>30000</v>
      </c>
      <c r="P153" s="201">
        <v>529125</v>
      </c>
    </row>
    <row r="154" spans="1:16" ht="16.5">
      <c r="A154" s="190" t="s">
        <v>338</v>
      </c>
      <c r="B154" s="190" t="s">
        <v>339</v>
      </c>
      <c r="C154" s="193" t="s">
        <v>4</v>
      </c>
      <c r="D154" s="193" t="s">
        <v>340</v>
      </c>
      <c r="E154" s="194">
        <v>2928643</v>
      </c>
      <c r="F154" s="195">
        <v>2928643</v>
      </c>
      <c r="G154" s="195">
        <v>0</v>
      </c>
      <c r="H154" s="195">
        <v>0</v>
      </c>
      <c r="I154" s="195">
        <v>0</v>
      </c>
      <c r="J154" s="194">
        <v>1200000</v>
      </c>
      <c r="K154" s="195">
        <v>0</v>
      </c>
      <c r="L154" s="195">
        <v>0</v>
      </c>
      <c r="M154" s="195">
        <v>0</v>
      </c>
      <c r="N154" s="195">
        <v>1200000</v>
      </c>
      <c r="O154" s="195">
        <v>1200000</v>
      </c>
      <c r="P154" s="194">
        <v>4128643</v>
      </c>
    </row>
    <row r="155" spans="1:16" ht="33">
      <c r="A155" s="190" t="s">
        <v>622</v>
      </c>
      <c r="B155" s="190" t="s">
        <v>623</v>
      </c>
      <c r="C155" s="193" t="s">
        <v>4</v>
      </c>
      <c r="D155" s="193" t="s">
        <v>624</v>
      </c>
      <c r="E155" s="194">
        <v>0</v>
      </c>
      <c r="F155" s="195">
        <v>0</v>
      </c>
      <c r="G155" s="195">
        <v>0</v>
      </c>
      <c r="H155" s="195">
        <v>0</v>
      </c>
      <c r="I155" s="195">
        <v>0</v>
      </c>
      <c r="J155" s="194">
        <v>1045000</v>
      </c>
      <c r="K155" s="195">
        <v>0</v>
      </c>
      <c r="L155" s="195">
        <v>0</v>
      </c>
      <c r="M155" s="195">
        <v>0</v>
      </c>
      <c r="N155" s="195">
        <v>1045000</v>
      </c>
      <c r="O155" s="195">
        <v>1045000</v>
      </c>
      <c r="P155" s="194">
        <v>1045000</v>
      </c>
    </row>
    <row r="156" spans="1:16" ht="16.5">
      <c r="A156" s="203"/>
      <c r="B156" s="204" t="s">
        <v>5</v>
      </c>
      <c r="C156" s="194"/>
      <c r="D156" s="205" t="s">
        <v>17</v>
      </c>
      <c r="E156" s="194">
        <v>602839288</v>
      </c>
      <c r="F156" s="194">
        <v>592855941</v>
      </c>
      <c r="G156" s="194">
        <v>115688618</v>
      </c>
      <c r="H156" s="194">
        <v>16273989</v>
      </c>
      <c r="I156" s="194">
        <v>9983347</v>
      </c>
      <c r="J156" s="194">
        <v>58300660</v>
      </c>
      <c r="K156" s="194">
        <v>6924674</v>
      </c>
      <c r="L156" s="194">
        <v>311002</v>
      </c>
      <c r="M156" s="194">
        <v>165000</v>
      </c>
      <c r="N156" s="194">
        <v>51375986</v>
      </c>
      <c r="O156" s="194">
        <v>45251493</v>
      </c>
      <c r="P156" s="194">
        <v>661139948</v>
      </c>
    </row>
    <row r="157" spans="1:16" ht="16.5">
      <c r="A157" s="206"/>
      <c r="B157" s="206"/>
      <c r="C157" s="206"/>
      <c r="D157" s="206"/>
      <c r="E157" s="207"/>
      <c r="F157" s="207"/>
      <c r="G157" s="207"/>
      <c r="H157" s="207"/>
      <c r="I157" s="207"/>
      <c r="J157" s="208"/>
      <c r="K157" s="208"/>
      <c r="L157" s="208"/>
      <c r="M157" s="208"/>
      <c r="N157" s="208"/>
      <c r="O157" s="208"/>
      <c r="P157" s="208"/>
    </row>
    <row r="158" spans="1:16" ht="16.5">
      <c r="A158" s="209"/>
      <c r="B158" s="210" t="s">
        <v>116</v>
      </c>
      <c r="C158" s="209"/>
      <c r="D158" s="209"/>
      <c r="E158" s="210" t="s">
        <v>83</v>
      </c>
      <c r="F158" s="209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</row>
    <row r="159" spans="1:16" ht="16.5">
      <c r="A159" s="211"/>
      <c r="B159" s="206"/>
      <c r="C159" s="206"/>
      <c r="D159" s="206"/>
      <c r="E159" s="206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</row>
    <row r="160" spans="1:16" ht="16.5">
      <c r="A160" s="211"/>
      <c r="B160" s="206" t="s">
        <v>438</v>
      </c>
      <c r="C160" s="206"/>
      <c r="D160" s="206"/>
      <c r="E160" s="206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</row>
    <row r="161" spans="1:16" ht="16.5">
      <c r="A161" s="211"/>
      <c r="B161" s="206" t="s">
        <v>436</v>
      </c>
      <c r="C161" s="206"/>
      <c r="D161" s="206"/>
      <c r="E161" s="206" t="s">
        <v>437</v>
      </c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</row>
  </sheetData>
  <sheetProtection/>
  <mergeCells count="22">
    <mergeCell ref="O10:O11"/>
    <mergeCell ref="P8:P11"/>
    <mergeCell ref="G10:G11"/>
    <mergeCell ref="H10:H11"/>
    <mergeCell ref="I9:I11"/>
    <mergeCell ref="J8:O8"/>
    <mergeCell ref="F9:F11"/>
    <mergeCell ref="G9:H9"/>
    <mergeCell ref="C8:C11"/>
    <mergeCell ref="D8:D11"/>
    <mergeCell ref="J9:J11"/>
    <mergeCell ref="K9:K11"/>
    <mergeCell ref="A5:P5"/>
    <mergeCell ref="A6:P6"/>
    <mergeCell ref="M10:M11"/>
    <mergeCell ref="N9:N11"/>
    <mergeCell ref="E8:I8"/>
    <mergeCell ref="E9:E11"/>
    <mergeCell ref="A8:A11"/>
    <mergeCell ref="B8:B11"/>
    <mergeCell ref="L9:M9"/>
    <mergeCell ref="L10:L11"/>
  </mergeCells>
  <printOptions/>
  <pageMargins left="0.5905511811023623" right="0.2362204724409449" top="0.7480314960629921" bottom="0.35433070866141736" header="0.31496062992125984" footer="0.31496062992125984"/>
  <pageSetup fitToHeight="5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12" customWidth="1"/>
    <col min="2" max="2" width="134.375" style="12" customWidth="1"/>
    <col min="3" max="4" width="19.625" style="91" customWidth="1"/>
    <col min="5" max="5" width="24.25390625" style="12" customWidth="1"/>
    <col min="6" max="6" width="23.125" style="12" customWidth="1"/>
    <col min="7" max="7" width="22.00390625" style="12" customWidth="1"/>
    <col min="8" max="8" width="15.75390625" style="12" customWidth="1"/>
    <col min="9" max="9" width="18.25390625" style="12" customWidth="1"/>
    <col min="10" max="10" width="21.00390625" style="12" customWidth="1"/>
    <col min="11" max="11" width="18.25390625" style="12" customWidth="1"/>
    <col min="12" max="12" width="16.375" style="12" customWidth="1"/>
    <col min="13" max="13" width="16.625" style="12" customWidth="1"/>
    <col min="14" max="14" width="18.625" style="12" customWidth="1"/>
    <col min="15" max="15" width="16.625" style="12" customWidth="1"/>
    <col min="16" max="16" width="22.375" style="12" customWidth="1"/>
    <col min="17" max="17" width="32.00390625" style="12" customWidth="1"/>
    <col min="18" max="18" width="14.75390625" style="12" customWidth="1"/>
    <col min="19" max="19" width="17.25390625" style="12" customWidth="1"/>
    <col min="20" max="16384" width="7.875" style="12" customWidth="1"/>
  </cols>
  <sheetData>
    <row r="1" spans="1:7" ht="22.5" customHeight="1">
      <c r="A1" s="3"/>
      <c r="B1" s="3"/>
      <c r="C1" s="68"/>
      <c r="D1" s="68"/>
      <c r="E1" s="3"/>
      <c r="F1" s="3"/>
      <c r="G1" s="3"/>
    </row>
    <row r="2" spans="1:7" ht="15.75">
      <c r="A2" s="3"/>
      <c r="B2" s="3"/>
      <c r="C2" s="69"/>
      <c r="D2" s="68"/>
      <c r="E2" s="69"/>
      <c r="F2" s="69" t="s">
        <v>534</v>
      </c>
      <c r="G2" s="69"/>
    </row>
    <row r="3" spans="1:7" ht="15.75">
      <c r="A3" s="3"/>
      <c r="B3" s="3"/>
      <c r="C3" s="69"/>
      <c r="D3" s="68"/>
      <c r="E3" s="69"/>
      <c r="F3" s="69" t="s">
        <v>10</v>
      </c>
      <c r="G3" s="69"/>
    </row>
    <row r="4" spans="1:7" ht="15.75">
      <c r="A4" s="3"/>
      <c r="B4" s="70"/>
      <c r="C4" s="13"/>
      <c r="D4" s="71"/>
      <c r="E4" s="13"/>
      <c r="F4" s="13" t="s">
        <v>82</v>
      </c>
      <c r="G4" s="13"/>
    </row>
    <row r="5" spans="1:7" ht="15.75">
      <c r="A5" s="3"/>
      <c r="B5" s="70"/>
      <c r="C5" s="71"/>
      <c r="D5" s="71"/>
      <c r="E5" s="71"/>
      <c r="F5" s="71" t="s">
        <v>724</v>
      </c>
      <c r="G5" s="71"/>
    </row>
    <row r="6" spans="1:7" ht="12.75">
      <c r="A6" s="234" t="s">
        <v>535</v>
      </c>
      <c r="B6" s="234"/>
      <c r="C6" s="234"/>
      <c r="D6" s="234"/>
      <c r="E6" s="234"/>
      <c r="F6" s="234"/>
      <c r="G6" s="234"/>
    </row>
    <row r="7" spans="1:7" s="4" customFormat="1" ht="12.75">
      <c r="A7" s="234"/>
      <c r="B7" s="234"/>
      <c r="C7" s="234"/>
      <c r="D7" s="234"/>
      <c r="E7" s="234"/>
      <c r="F7" s="234"/>
      <c r="G7" s="234"/>
    </row>
    <row r="8" spans="1:7" s="4" customFormat="1" ht="15.75">
      <c r="A8" s="72"/>
      <c r="B8" s="72"/>
      <c r="C8" s="72"/>
      <c r="D8" s="72"/>
      <c r="E8" s="72"/>
      <c r="F8" s="72"/>
      <c r="G8" s="72"/>
    </row>
    <row r="9" spans="1:7" s="2" customFormat="1" ht="70.5" customHeight="1">
      <c r="A9" s="235" t="s">
        <v>443</v>
      </c>
      <c r="B9" s="235" t="s">
        <v>536</v>
      </c>
      <c r="C9" s="235" t="s">
        <v>537</v>
      </c>
      <c r="D9" s="235"/>
      <c r="E9" s="73" t="s">
        <v>6</v>
      </c>
      <c r="F9" s="73" t="s">
        <v>7</v>
      </c>
      <c r="G9" s="236" t="s">
        <v>538</v>
      </c>
    </row>
    <row r="10" spans="1:7" s="2" customFormat="1" ht="56.25">
      <c r="A10" s="235"/>
      <c r="B10" s="235"/>
      <c r="C10" s="1" t="s">
        <v>539</v>
      </c>
      <c r="D10" s="1" t="s">
        <v>540</v>
      </c>
      <c r="E10" s="73" t="s">
        <v>541</v>
      </c>
      <c r="F10" s="73" t="s">
        <v>541</v>
      </c>
      <c r="G10" s="236"/>
    </row>
    <row r="11" spans="1:19" s="76" customFormat="1" ht="18.75">
      <c r="A11" s="50">
        <v>1</v>
      </c>
      <c r="B11" s="50">
        <v>2</v>
      </c>
      <c r="C11" s="50">
        <v>3</v>
      </c>
      <c r="D11" s="50">
        <v>4</v>
      </c>
      <c r="E11" s="74">
        <v>5</v>
      </c>
      <c r="F11" s="74">
        <v>6</v>
      </c>
      <c r="G11" s="74">
        <v>7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19" s="77" customFormat="1" ht="18.75">
      <c r="A12" s="237" t="s">
        <v>542</v>
      </c>
      <c r="B12" s="237"/>
      <c r="C12" s="237"/>
      <c r="D12" s="237"/>
      <c r="E12" s="237"/>
      <c r="F12" s="237"/>
      <c r="G12" s="2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77" customFormat="1" ht="37.5">
      <c r="A13" s="50">
        <v>41031400</v>
      </c>
      <c r="B13" s="58" t="s">
        <v>635</v>
      </c>
      <c r="C13" s="1" t="s">
        <v>543</v>
      </c>
      <c r="D13" s="1" t="s">
        <v>544</v>
      </c>
      <c r="E13" s="119">
        <v>1969879</v>
      </c>
      <c r="F13" s="119">
        <v>6124493</v>
      </c>
      <c r="G13" s="78">
        <f aca="true" t="shared" si="0" ref="G13:G18">E13+F13</f>
        <v>8094372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7" ht="56.25" customHeight="1">
      <c r="A14" s="1">
        <v>41033900</v>
      </c>
      <c r="B14" s="1" t="s">
        <v>512</v>
      </c>
      <c r="C14" s="1" t="s">
        <v>543</v>
      </c>
      <c r="D14" s="1" t="s">
        <v>544</v>
      </c>
      <c r="E14" s="78">
        <v>44881700</v>
      </c>
      <c r="F14" s="78"/>
      <c r="G14" s="78">
        <f t="shared" si="0"/>
        <v>44881700</v>
      </c>
    </row>
    <row r="15" spans="1:7" ht="66.75" customHeight="1">
      <c r="A15" s="1">
        <v>41034200</v>
      </c>
      <c r="B15" s="1" t="s">
        <v>513</v>
      </c>
      <c r="C15" s="1" t="s">
        <v>543</v>
      </c>
      <c r="D15" s="1" t="s">
        <v>544</v>
      </c>
      <c r="E15" s="79">
        <v>55054000</v>
      </c>
      <c r="F15" s="78"/>
      <c r="G15" s="78">
        <f t="shared" si="0"/>
        <v>55054000</v>
      </c>
    </row>
    <row r="16" spans="1:7" ht="66.75" customHeight="1">
      <c r="A16" s="57">
        <v>41034600</v>
      </c>
      <c r="B16" s="58" t="s">
        <v>652</v>
      </c>
      <c r="C16" s="1" t="s">
        <v>543</v>
      </c>
      <c r="D16" s="1" t="s">
        <v>544</v>
      </c>
      <c r="E16" s="79">
        <v>128645</v>
      </c>
      <c r="F16" s="78"/>
      <c r="G16" s="78">
        <f t="shared" si="0"/>
        <v>128645</v>
      </c>
    </row>
    <row r="17" spans="1:7" ht="66.75" customHeight="1">
      <c r="A17" s="57">
        <v>41035900</v>
      </c>
      <c r="B17" s="58" t="s">
        <v>708</v>
      </c>
      <c r="C17" s="1" t="s">
        <v>543</v>
      </c>
      <c r="D17" s="1" t="s">
        <v>544</v>
      </c>
      <c r="E17" s="79">
        <v>200200</v>
      </c>
      <c r="F17" s="78"/>
      <c r="G17" s="78">
        <f t="shared" si="0"/>
        <v>200200</v>
      </c>
    </row>
    <row r="18" spans="1:7" ht="66.75" customHeight="1">
      <c r="A18" s="57">
        <v>41039100</v>
      </c>
      <c r="B18" s="58" t="s">
        <v>636</v>
      </c>
      <c r="C18" s="1" t="s">
        <v>543</v>
      </c>
      <c r="D18" s="1" t="s">
        <v>544</v>
      </c>
      <c r="E18" s="79">
        <v>17961176</v>
      </c>
      <c r="F18" s="78"/>
      <c r="G18" s="78">
        <f t="shared" si="0"/>
        <v>17961176</v>
      </c>
    </row>
    <row r="19" spans="1:19" s="80" customFormat="1" ht="119.25" customHeight="1">
      <c r="A19" s="57">
        <v>41050100</v>
      </c>
      <c r="B19" s="58" t="s">
        <v>515</v>
      </c>
      <c r="C19" s="1" t="s">
        <v>543</v>
      </c>
      <c r="D19" s="1" t="s">
        <v>611</v>
      </c>
      <c r="E19" s="78">
        <v>212514400</v>
      </c>
      <c r="F19" s="78"/>
      <c r="G19" s="78">
        <f>E19</f>
        <v>212514400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80" customFormat="1" ht="93" customHeight="1">
      <c r="A20" s="57">
        <v>41050200</v>
      </c>
      <c r="B20" s="58" t="s">
        <v>516</v>
      </c>
      <c r="C20" s="1" t="s">
        <v>543</v>
      </c>
      <c r="D20" s="1" t="s">
        <v>611</v>
      </c>
      <c r="E20" s="81">
        <v>1340000</v>
      </c>
      <c r="F20" s="81"/>
      <c r="G20" s="81">
        <f>E20</f>
        <v>1340000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7" ht="184.5" customHeight="1">
      <c r="A21" s="57">
        <v>41050300</v>
      </c>
      <c r="B21" s="58" t="s">
        <v>545</v>
      </c>
      <c r="C21" s="1" t="s">
        <v>543</v>
      </c>
      <c r="D21" s="1" t="s">
        <v>611</v>
      </c>
      <c r="E21" s="78">
        <v>111026100</v>
      </c>
      <c r="F21" s="78"/>
      <c r="G21" s="78">
        <f>E21</f>
        <v>111026100</v>
      </c>
    </row>
    <row r="22" spans="1:7" ht="120.75" customHeight="1">
      <c r="A22" s="57">
        <v>41050700</v>
      </c>
      <c r="B22" s="58" t="s">
        <v>517</v>
      </c>
      <c r="C22" s="1" t="s">
        <v>543</v>
      </c>
      <c r="D22" s="1" t="s">
        <v>611</v>
      </c>
      <c r="E22" s="78">
        <v>1201200</v>
      </c>
      <c r="F22" s="78"/>
      <c r="G22" s="78">
        <f aca="true" t="shared" si="1" ref="G22:G33">E22+F22</f>
        <v>1201200</v>
      </c>
    </row>
    <row r="23" spans="1:7" ht="120.75" customHeight="1">
      <c r="A23" s="57">
        <v>41051200</v>
      </c>
      <c r="B23" s="1" t="s">
        <v>645</v>
      </c>
      <c r="C23" s="1" t="s">
        <v>543</v>
      </c>
      <c r="D23" s="1" t="s">
        <v>611</v>
      </c>
      <c r="E23" s="78">
        <v>14700</v>
      </c>
      <c r="F23" s="78"/>
      <c r="G23" s="78">
        <f t="shared" si="1"/>
        <v>14700</v>
      </c>
    </row>
    <row r="24" spans="1:7" ht="120.75" customHeight="1">
      <c r="A24" s="57">
        <v>41051200</v>
      </c>
      <c r="B24" s="1" t="s">
        <v>646</v>
      </c>
      <c r="C24" s="1" t="s">
        <v>543</v>
      </c>
      <c r="D24" s="1" t="s">
        <v>611</v>
      </c>
      <c r="E24" s="78">
        <v>190600</v>
      </c>
      <c r="F24" s="78"/>
      <c r="G24" s="78">
        <f t="shared" si="1"/>
        <v>190600</v>
      </c>
    </row>
    <row r="25" spans="1:7" ht="120.75" customHeight="1">
      <c r="A25" s="57">
        <v>41051400</v>
      </c>
      <c r="B25" s="58" t="s">
        <v>671</v>
      </c>
      <c r="C25" s="1" t="s">
        <v>543</v>
      </c>
      <c r="D25" s="1" t="s">
        <v>547</v>
      </c>
      <c r="E25" s="78">
        <v>1054700</v>
      </c>
      <c r="F25" s="78"/>
      <c r="G25" s="78">
        <f t="shared" si="1"/>
        <v>1054700</v>
      </c>
    </row>
    <row r="26" spans="1:7" ht="104.25" customHeight="1">
      <c r="A26" s="1">
        <v>41051500</v>
      </c>
      <c r="B26" s="58" t="s">
        <v>546</v>
      </c>
      <c r="C26" s="1" t="s">
        <v>543</v>
      </c>
      <c r="D26" s="1" t="s">
        <v>547</v>
      </c>
      <c r="E26" s="78">
        <v>1285200</v>
      </c>
      <c r="F26" s="78"/>
      <c r="G26" s="78">
        <f t="shared" si="1"/>
        <v>1285200</v>
      </c>
    </row>
    <row r="27" spans="1:7" ht="66.75" customHeight="1">
      <c r="A27" s="1">
        <v>41051500</v>
      </c>
      <c r="B27" s="58" t="s">
        <v>518</v>
      </c>
      <c r="C27" s="1" t="s">
        <v>543</v>
      </c>
      <c r="D27" s="1" t="s">
        <v>548</v>
      </c>
      <c r="E27" s="78">
        <v>350000</v>
      </c>
      <c r="F27" s="78"/>
      <c r="G27" s="78">
        <f t="shared" si="1"/>
        <v>350000</v>
      </c>
    </row>
    <row r="28" spans="1:7" ht="66.75" customHeight="1">
      <c r="A28" s="1">
        <v>41051500</v>
      </c>
      <c r="B28" s="58" t="s">
        <v>518</v>
      </c>
      <c r="C28" s="1" t="s">
        <v>543</v>
      </c>
      <c r="D28" s="1" t="s">
        <v>549</v>
      </c>
      <c r="E28" s="78">
        <v>928800</v>
      </c>
      <c r="F28" s="78"/>
      <c r="G28" s="78">
        <f t="shared" si="1"/>
        <v>928800</v>
      </c>
    </row>
    <row r="29" spans="1:7" ht="66.75" customHeight="1">
      <c r="A29" s="57">
        <v>41051600</v>
      </c>
      <c r="B29" s="58" t="s">
        <v>672</v>
      </c>
      <c r="C29" s="1" t="s">
        <v>543</v>
      </c>
      <c r="D29" s="1" t="s">
        <v>547</v>
      </c>
      <c r="E29" s="78">
        <v>555400</v>
      </c>
      <c r="F29" s="78"/>
      <c r="G29" s="78">
        <f t="shared" si="1"/>
        <v>555400</v>
      </c>
    </row>
    <row r="30" spans="1:7" ht="123" customHeight="1">
      <c r="A30" s="1">
        <v>41052000</v>
      </c>
      <c r="B30" s="1" t="s">
        <v>519</v>
      </c>
      <c r="C30" s="1" t="s">
        <v>543</v>
      </c>
      <c r="D30" s="1" t="s">
        <v>547</v>
      </c>
      <c r="E30" s="78">
        <v>1948600</v>
      </c>
      <c r="F30" s="78"/>
      <c r="G30" s="78">
        <f t="shared" si="1"/>
        <v>1948600</v>
      </c>
    </row>
    <row r="31" spans="1:7" ht="37.5">
      <c r="A31" s="1">
        <v>41053900</v>
      </c>
      <c r="B31" s="1" t="s">
        <v>550</v>
      </c>
      <c r="C31" s="1" t="s">
        <v>543</v>
      </c>
      <c r="D31" s="1" t="s">
        <v>547</v>
      </c>
      <c r="E31" s="78">
        <v>4500</v>
      </c>
      <c r="F31" s="78"/>
      <c r="G31" s="78">
        <f t="shared" si="1"/>
        <v>4500</v>
      </c>
    </row>
    <row r="32" spans="1:7" ht="37.5">
      <c r="A32" s="1">
        <v>41053900</v>
      </c>
      <c r="B32" s="1" t="s">
        <v>551</v>
      </c>
      <c r="C32" s="1" t="s">
        <v>543</v>
      </c>
      <c r="D32" s="1" t="s">
        <v>547</v>
      </c>
      <c r="E32" s="78">
        <v>400000</v>
      </c>
      <c r="F32" s="78"/>
      <c r="G32" s="78">
        <f>E32+F32</f>
        <v>400000</v>
      </c>
    </row>
    <row r="33" spans="1:7" ht="56.25">
      <c r="A33" s="1">
        <v>41053900</v>
      </c>
      <c r="B33" s="1" t="s">
        <v>674</v>
      </c>
      <c r="C33" s="1" t="s">
        <v>543</v>
      </c>
      <c r="D33" s="1" t="s">
        <v>547</v>
      </c>
      <c r="E33" s="78">
        <v>300000</v>
      </c>
      <c r="F33" s="78"/>
      <c r="G33" s="78">
        <f t="shared" si="1"/>
        <v>300000</v>
      </c>
    </row>
    <row r="34" spans="1:7" ht="18.75">
      <c r="A34" s="1"/>
      <c r="B34" s="82" t="s">
        <v>552</v>
      </c>
      <c r="C34" s="82"/>
      <c r="D34" s="82"/>
      <c r="E34" s="83">
        <f>SUM(E13:E33)</f>
        <v>453309800</v>
      </c>
      <c r="F34" s="83">
        <f>SUM(F13:F33)</f>
        <v>6124493</v>
      </c>
      <c r="G34" s="83">
        <f>SUM(G13:G33)</f>
        <v>459434293</v>
      </c>
    </row>
    <row r="35" spans="1:7" ht="18.75">
      <c r="A35" s="233" t="s">
        <v>553</v>
      </c>
      <c r="B35" s="233"/>
      <c r="C35" s="233"/>
      <c r="D35" s="233"/>
      <c r="E35" s="233"/>
      <c r="F35" s="233"/>
      <c r="G35" s="233"/>
    </row>
    <row r="36" spans="1:7" ht="62.25" customHeight="1">
      <c r="A36" s="1">
        <v>3719770</v>
      </c>
      <c r="B36" s="84" t="s">
        <v>554</v>
      </c>
      <c r="C36" s="1" t="s">
        <v>555</v>
      </c>
      <c r="D36" s="1" t="s">
        <v>543</v>
      </c>
      <c r="E36" s="85">
        <f>883643+1000000</f>
        <v>1883643</v>
      </c>
      <c r="F36" s="85"/>
      <c r="G36" s="86">
        <f>E36</f>
        <v>1883643</v>
      </c>
    </row>
    <row r="37" spans="1:7" ht="79.5" customHeight="1">
      <c r="A37" s="1">
        <v>3719770</v>
      </c>
      <c r="B37" s="84" t="s">
        <v>556</v>
      </c>
      <c r="C37" s="1" t="s">
        <v>557</v>
      </c>
      <c r="D37" s="1" t="s">
        <v>543</v>
      </c>
      <c r="E37" s="85"/>
      <c r="F37" s="85">
        <v>800000</v>
      </c>
      <c r="G37" s="86">
        <f>F37</f>
        <v>800000</v>
      </c>
    </row>
    <row r="38" spans="1:7" ht="79.5" customHeight="1">
      <c r="A38" s="1">
        <v>3719770</v>
      </c>
      <c r="B38" s="84" t="s">
        <v>558</v>
      </c>
      <c r="C38" s="1" t="s">
        <v>557</v>
      </c>
      <c r="D38" s="1" t="s">
        <v>543</v>
      </c>
      <c r="E38" s="85"/>
      <c r="F38" s="85">
        <v>400000</v>
      </c>
      <c r="G38" s="86">
        <f>E38+F38</f>
        <v>400000</v>
      </c>
    </row>
    <row r="39" spans="1:7" ht="40.5" customHeight="1">
      <c r="A39" s="1">
        <v>3719770</v>
      </c>
      <c r="B39" s="84" t="s">
        <v>559</v>
      </c>
      <c r="C39" s="1" t="s">
        <v>547</v>
      </c>
      <c r="D39" s="1" t="s">
        <v>543</v>
      </c>
      <c r="E39" s="85">
        <v>225000</v>
      </c>
      <c r="F39" s="85"/>
      <c r="G39" s="86">
        <f>E39</f>
        <v>225000</v>
      </c>
    </row>
    <row r="40" spans="1:7" ht="40.5" customHeight="1">
      <c r="A40" s="1">
        <v>3719770</v>
      </c>
      <c r="B40" s="84" t="s">
        <v>560</v>
      </c>
      <c r="C40" s="1" t="s">
        <v>547</v>
      </c>
      <c r="D40" s="1" t="s">
        <v>543</v>
      </c>
      <c r="E40" s="85">
        <v>300000</v>
      </c>
      <c r="F40" s="85"/>
      <c r="G40" s="86">
        <f>E40</f>
        <v>300000</v>
      </c>
    </row>
    <row r="41" spans="1:7" ht="58.5" customHeight="1">
      <c r="A41" s="1">
        <v>3719770</v>
      </c>
      <c r="B41" s="84" t="s">
        <v>561</v>
      </c>
      <c r="C41" s="1" t="s">
        <v>562</v>
      </c>
      <c r="D41" s="1" t="s">
        <v>543</v>
      </c>
      <c r="E41" s="85">
        <v>20000</v>
      </c>
      <c r="F41" s="85"/>
      <c r="G41" s="85">
        <v>20000</v>
      </c>
    </row>
    <row r="42" spans="1:7" ht="78" customHeight="1">
      <c r="A42" s="1">
        <v>3719770</v>
      </c>
      <c r="B42" s="84" t="s">
        <v>563</v>
      </c>
      <c r="C42" s="1" t="s">
        <v>564</v>
      </c>
      <c r="D42" s="1" t="s">
        <v>543</v>
      </c>
      <c r="E42" s="86">
        <v>500000</v>
      </c>
      <c r="F42" s="86"/>
      <c r="G42" s="86">
        <f>E42</f>
        <v>500000</v>
      </c>
    </row>
    <row r="43" spans="1:7" ht="78" customHeight="1">
      <c r="A43" s="1">
        <v>3719800</v>
      </c>
      <c r="B43" s="84" t="s">
        <v>676</v>
      </c>
      <c r="C43" s="1" t="s">
        <v>544</v>
      </c>
      <c r="D43" s="1" t="s">
        <v>543</v>
      </c>
      <c r="E43" s="86"/>
      <c r="F43" s="86">
        <v>500000</v>
      </c>
      <c r="G43" s="86">
        <f aca="true" t="shared" si="2" ref="G43:G48">F43</f>
        <v>500000</v>
      </c>
    </row>
    <row r="44" spans="1:7" ht="78" customHeight="1">
      <c r="A44" s="1">
        <v>3719800</v>
      </c>
      <c r="B44" s="84" t="s">
        <v>675</v>
      </c>
      <c r="C44" s="1" t="s">
        <v>544</v>
      </c>
      <c r="D44" s="1" t="s">
        <v>543</v>
      </c>
      <c r="E44" s="86"/>
      <c r="F44" s="86">
        <v>145000</v>
      </c>
      <c r="G44" s="86">
        <f t="shared" si="2"/>
        <v>145000</v>
      </c>
    </row>
    <row r="45" spans="1:7" ht="78" customHeight="1">
      <c r="A45" s="1">
        <v>3719800</v>
      </c>
      <c r="B45" s="84" t="s">
        <v>698</v>
      </c>
      <c r="C45" s="1" t="s">
        <v>544</v>
      </c>
      <c r="D45" s="1" t="s">
        <v>543</v>
      </c>
      <c r="E45" s="86"/>
      <c r="F45" s="86">
        <v>50000</v>
      </c>
      <c r="G45" s="86">
        <f t="shared" si="2"/>
        <v>50000</v>
      </c>
    </row>
    <row r="46" spans="1:7" ht="78" customHeight="1">
      <c r="A46" s="1">
        <v>3719800</v>
      </c>
      <c r="B46" s="84" t="s">
        <v>699</v>
      </c>
      <c r="C46" s="1" t="s">
        <v>544</v>
      </c>
      <c r="D46" s="1" t="s">
        <v>543</v>
      </c>
      <c r="E46" s="86"/>
      <c r="F46" s="86">
        <v>100000</v>
      </c>
      <c r="G46" s="86">
        <f t="shared" si="2"/>
        <v>100000</v>
      </c>
    </row>
    <row r="47" spans="1:7" ht="78" customHeight="1">
      <c r="A47" s="1">
        <v>3719800</v>
      </c>
      <c r="B47" s="84" t="s">
        <v>700</v>
      </c>
      <c r="C47" s="1" t="s">
        <v>544</v>
      </c>
      <c r="D47" s="1" t="s">
        <v>543</v>
      </c>
      <c r="E47" s="86"/>
      <c r="F47" s="86">
        <v>150000</v>
      </c>
      <c r="G47" s="86">
        <f t="shared" si="2"/>
        <v>150000</v>
      </c>
    </row>
    <row r="48" spans="1:7" ht="78" customHeight="1">
      <c r="A48" s="1">
        <v>3719800</v>
      </c>
      <c r="B48" s="84" t="s">
        <v>600</v>
      </c>
      <c r="C48" s="1" t="s">
        <v>544</v>
      </c>
      <c r="D48" s="1" t="s">
        <v>543</v>
      </c>
      <c r="E48" s="86"/>
      <c r="F48" s="86">
        <v>100000</v>
      </c>
      <c r="G48" s="86">
        <f t="shared" si="2"/>
        <v>100000</v>
      </c>
    </row>
    <row r="49" spans="1:7" ht="18.75" customHeight="1">
      <c r="A49" s="50"/>
      <c r="B49" s="82" t="s">
        <v>552</v>
      </c>
      <c r="C49" s="82"/>
      <c r="D49" s="82"/>
      <c r="E49" s="87">
        <f>SUM(E36:E42)</f>
        <v>2928643</v>
      </c>
      <c r="F49" s="87">
        <f>SUM(F36:F48)</f>
        <v>2245000</v>
      </c>
      <c r="G49" s="87">
        <f>SUM(G36:G48)</f>
        <v>5173643</v>
      </c>
    </row>
    <row r="50" spans="1:7" ht="15.75">
      <c r="A50" s="3"/>
      <c r="B50" s="3"/>
      <c r="C50" s="68"/>
      <c r="D50" s="68"/>
      <c r="E50" s="88"/>
      <c r="F50" s="3"/>
      <c r="G50" s="3"/>
    </row>
    <row r="51" spans="1:7" ht="15.75">
      <c r="A51" s="3"/>
      <c r="B51" s="3"/>
      <c r="C51" s="89"/>
      <c r="D51" s="89"/>
      <c r="E51" s="3"/>
      <c r="F51" s="3"/>
      <c r="G51" s="3"/>
    </row>
    <row r="52" spans="1:7" ht="18.75">
      <c r="A52" s="3"/>
      <c r="B52" s="44" t="s">
        <v>116</v>
      </c>
      <c r="C52" s="19"/>
      <c r="D52" s="19"/>
      <c r="E52" s="44" t="s">
        <v>83</v>
      </c>
      <c r="F52" s="6"/>
      <c r="G52" s="3"/>
    </row>
    <row r="53" spans="2:5" ht="18.75">
      <c r="B53" s="2"/>
      <c r="C53" s="2"/>
      <c r="D53" s="2"/>
      <c r="E53" s="2"/>
    </row>
    <row r="54" spans="2:5" ht="18.75">
      <c r="B54" s="2" t="s">
        <v>565</v>
      </c>
      <c r="C54" s="2"/>
      <c r="D54" s="2"/>
      <c r="E54" s="2"/>
    </row>
    <row r="55" spans="2:5" ht="18.75">
      <c r="B55" s="2" t="s">
        <v>436</v>
      </c>
      <c r="C55" s="2"/>
      <c r="D55" s="2"/>
      <c r="E55" s="2" t="s">
        <v>437</v>
      </c>
    </row>
    <row r="56" spans="3:4" ht="12.75">
      <c r="C56" s="90"/>
      <c r="D56" s="90"/>
    </row>
    <row r="57" spans="3:4" ht="12.75">
      <c r="C57" s="90"/>
      <c r="D57" s="90"/>
    </row>
  </sheetData>
  <sheetProtection/>
  <mergeCells count="7">
    <mergeCell ref="A35:G35"/>
    <mergeCell ref="A6:G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60" zoomScalePageLayoutView="0" workbookViewId="0" topLeftCell="B1">
      <selection activeCell="I4" sqref="I4"/>
    </sheetView>
  </sheetViews>
  <sheetFormatPr defaultColWidth="7.875" defaultRowHeight="12.75"/>
  <cols>
    <col min="1" max="1" width="6.375" style="30" hidden="1" customWidth="1"/>
    <col min="2" max="2" width="15.375" style="30" customWidth="1"/>
    <col min="3" max="3" width="17.125" style="30" customWidth="1"/>
    <col min="4" max="4" width="20.625" style="30" customWidth="1"/>
    <col min="5" max="5" width="50.375" style="30" customWidth="1"/>
    <col min="6" max="6" width="81.625" style="30" customWidth="1"/>
    <col min="7" max="7" width="20.625" style="30" customWidth="1"/>
    <col min="8" max="9" width="18.125" style="30" customWidth="1"/>
    <col min="10" max="10" width="21.00390625" style="34" customWidth="1"/>
    <col min="11" max="11" width="24.00390625" style="34" bestFit="1" customWidth="1"/>
    <col min="12" max="16384" width="7.875" style="34" customWidth="1"/>
  </cols>
  <sheetData>
    <row r="1" spans="2:10" ht="15.75">
      <c r="B1" s="23"/>
      <c r="C1" s="23"/>
      <c r="D1" s="23"/>
      <c r="E1" s="23"/>
      <c r="F1" s="31"/>
      <c r="G1" s="32"/>
      <c r="H1" s="32"/>
      <c r="I1" s="32" t="s">
        <v>391</v>
      </c>
      <c r="J1" s="33"/>
    </row>
    <row r="2" spans="2:10" ht="15.75">
      <c r="B2" s="23"/>
      <c r="C2" s="24"/>
      <c r="D2" s="24"/>
      <c r="E2" s="24"/>
      <c r="F2" s="24"/>
      <c r="G2" s="32"/>
      <c r="H2" s="32"/>
      <c r="I2" s="32" t="s">
        <v>392</v>
      </c>
      <c r="J2" s="33"/>
    </row>
    <row r="3" spans="2:10" ht="15.75">
      <c r="B3" s="23"/>
      <c r="C3" s="25"/>
      <c r="D3" s="25"/>
      <c r="E3" s="25"/>
      <c r="F3" s="25"/>
      <c r="G3" s="13"/>
      <c r="H3" s="13"/>
      <c r="I3" s="3" t="s">
        <v>82</v>
      </c>
      <c r="J3" s="33"/>
    </row>
    <row r="4" spans="2:10" ht="15.75">
      <c r="B4" s="23"/>
      <c r="C4" s="25"/>
      <c r="D4" s="25"/>
      <c r="E4" s="25"/>
      <c r="F4" s="25"/>
      <c r="G4" s="13"/>
      <c r="H4" s="13"/>
      <c r="I4" s="13" t="s">
        <v>724</v>
      </c>
      <c r="J4" s="33"/>
    </row>
    <row r="5" spans="2:10" ht="15.75">
      <c r="B5" s="23"/>
      <c r="C5" s="238" t="s">
        <v>393</v>
      </c>
      <c r="D5" s="238"/>
      <c r="E5" s="238"/>
      <c r="F5" s="238"/>
      <c r="G5" s="238"/>
      <c r="H5" s="238"/>
      <c r="I5" s="238"/>
      <c r="J5" s="33"/>
    </row>
    <row r="6" spans="2:10" ht="15.75">
      <c r="B6" s="23"/>
      <c r="C6" s="35"/>
      <c r="D6" s="35"/>
      <c r="E6" s="35"/>
      <c r="F6" s="35"/>
      <c r="G6" s="35"/>
      <c r="H6" s="35"/>
      <c r="I6" s="35"/>
      <c r="J6" s="33"/>
    </row>
    <row r="7" spans="1:10" s="9" customFormat="1" ht="125.25" customHeight="1">
      <c r="A7" s="36"/>
      <c r="B7" s="20" t="s">
        <v>96</v>
      </c>
      <c r="C7" s="20" t="s">
        <v>97</v>
      </c>
      <c r="D7" s="20" t="s">
        <v>98</v>
      </c>
      <c r="E7" s="22" t="s">
        <v>342</v>
      </c>
      <c r="F7" s="15" t="s">
        <v>8</v>
      </c>
      <c r="G7" s="15" t="s">
        <v>394</v>
      </c>
      <c r="H7" s="15" t="s">
        <v>395</v>
      </c>
      <c r="I7" s="15" t="s">
        <v>396</v>
      </c>
      <c r="J7" s="15" t="s">
        <v>397</v>
      </c>
    </row>
    <row r="8" spans="1:10" s="9" customFormat="1" ht="18.75">
      <c r="A8" s="37"/>
      <c r="B8" s="28">
        <v>1</v>
      </c>
      <c r="C8" s="28">
        <v>2</v>
      </c>
      <c r="D8" s="28">
        <v>3</v>
      </c>
      <c r="E8" s="14">
        <v>4</v>
      </c>
      <c r="F8" s="14">
        <v>5</v>
      </c>
      <c r="G8" s="14">
        <v>7</v>
      </c>
      <c r="H8" s="14">
        <v>8</v>
      </c>
      <c r="I8" s="14">
        <v>9</v>
      </c>
      <c r="J8" s="14">
        <v>10</v>
      </c>
    </row>
    <row r="9" spans="1:11" s="8" customFormat="1" ht="37.5">
      <c r="A9" s="38"/>
      <c r="B9" s="126"/>
      <c r="C9" s="56"/>
      <c r="D9" s="56"/>
      <c r="E9" s="127" t="s">
        <v>344</v>
      </c>
      <c r="F9" s="82"/>
      <c r="G9" s="128">
        <f>SUM(G10:G11)</f>
        <v>1195557</v>
      </c>
      <c r="H9" s="128">
        <f>SUM(H10:H11)</f>
        <v>0</v>
      </c>
      <c r="I9" s="128">
        <f>SUM(I10:I11)</f>
        <v>0</v>
      </c>
      <c r="J9" s="128">
        <f>SUM(J10:J11)</f>
        <v>1195557</v>
      </c>
      <c r="K9" s="42"/>
    </row>
    <row r="10" spans="1:10" s="9" customFormat="1" ht="93.75">
      <c r="A10" s="37"/>
      <c r="B10" s="129" t="s">
        <v>410</v>
      </c>
      <c r="C10" s="58">
        <v>7361</v>
      </c>
      <c r="D10" s="129" t="s">
        <v>95</v>
      </c>
      <c r="E10" s="1" t="s">
        <v>408</v>
      </c>
      <c r="F10" s="29" t="s">
        <v>121</v>
      </c>
      <c r="G10" s="122">
        <f>1115557-120000-200000+320000</f>
        <v>1115557</v>
      </c>
      <c r="H10" s="121"/>
      <c r="I10" s="121"/>
      <c r="J10" s="121">
        <f>G10</f>
        <v>1115557</v>
      </c>
    </row>
    <row r="11" spans="1:10" s="9" customFormat="1" ht="75">
      <c r="A11" s="37"/>
      <c r="B11" s="129" t="s">
        <v>410</v>
      </c>
      <c r="C11" s="58">
        <v>7361</v>
      </c>
      <c r="D11" s="129" t="s">
        <v>95</v>
      </c>
      <c r="E11" s="1" t="s">
        <v>408</v>
      </c>
      <c r="F11" s="29" t="s">
        <v>416</v>
      </c>
      <c r="G11" s="122">
        <v>80000</v>
      </c>
      <c r="H11" s="121"/>
      <c r="I11" s="121"/>
      <c r="J11" s="121">
        <f>G11</f>
        <v>80000</v>
      </c>
    </row>
    <row r="12" spans="1:10" s="8" customFormat="1" ht="37.5">
      <c r="A12" s="38"/>
      <c r="B12" s="130"/>
      <c r="C12" s="56"/>
      <c r="D12" s="56"/>
      <c r="E12" s="131" t="s">
        <v>346</v>
      </c>
      <c r="F12" s="82"/>
      <c r="G12" s="128">
        <f>SUM(G13:G14)</f>
        <v>2133578</v>
      </c>
      <c r="H12" s="128">
        <f>SUM(H13:H14)</f>
        <v>0</v>
      </c>
      <c r="I12" s="128">
        <f>SUM(I13:I14)</f>
        <v>0</v>
      </c>
      <c r="J12" s="128">
        <f>SUM(J13:J14)</f>
        <v>2133578</v>
      </c>
    </row>
    <row r="13" spans="1:10" s="9" customFormat="1" ht="75">
      <c r="A13" s="37"/>
      <c r="B13" s="129" t="s">
        <v>411</v>
      </c>
      <c r="C13" s="58">
        <v>7361</v>
      </c>
      <c r="D13" s="129" t="s">
        <v>95</v>
      </c>
      <c r="E13" s="1" t="s">
        <v>408</v>
      </c>
      <c r="F13" s="1" t="s">
        <v>347</v>
      </c>
      <c r="G13" s="121">
        <f>1757841+90272</f>
        <v>1848113</v>
      </c>
      <c r="H13" s="121"/>
      <c r="I13" s="121"/>
      <c r="J13" s="121">
        <f>G13</f>
        <v>1848113</v>
      </c>
    </row>
    <row r="14" spans="1:10" s="9" customFormat="1" ht="86.25" customHeight="1">
      <c r="A14" s="37"/>
      <c r="B14" s="132" t="s">
        <v>638</v>
      </c>
      <c r="C14" s="132" t="s">
        <v>639</v>
      </c>
      <c r="D14" s="133" t="s">
        <v>95</v>
      </c>
      <c r="E14" s="133" t="s">
        <v>640</v>
      </c>
      <c r="F14" s="1" t="s">
        <v>633</v>
      </c>
      <c r="G14" s="121">
        <v>285465</v>
      </c>
      <c r="H14" s="121"/>
      <c r="I14" s="121"/>
      <c r="J14" s="121">
        <f>G14</f>
        <v>285465</v>
      </c>
    </row>
    <row r="15" spans="1:10" s="8" customFormat="1" ht="56.25">
      <c r="A15" s="38"/>
      <c r="B15" s="134"/>
      <c r="C15" s="127"/>
      <c r="D15" s="135"/>
      <c r="E15" s="127" t="s">
        <v>398</v>
      </c>
      <c r="F15" s="82"/>
      <c r="G15" s="128">
        <f>SUM(G16:G18)</f>
        <v>151000</v>
      </c>
      <c r="H15" s="128"/>
      <c r="I15" s="128"/>
      <c r="J15" s="128">
        <f>SUM(J16:J18)</f>
        <v>151000</v>
      </c>
    </row>
    <row r="16" spans="1:10" s="9" customFormat="1" ht="56.25">
      <c r="A16" s="37"/>
      <c r="B16" s="132" t="s">
        <v>247</v>
      </c>
      <c r="C16" s="132">
        <v>7370</v>
      </c>
      <c r="D16" s="133" t="s">
        <v>95</v>
      </c>
      <c r="E16" s="133" t="s">
        <v>249</v>
      </c>
      <c r="F16" s="1" t="s">
        <v>402</v>
      </c>
      <c r="G16" s="122">
        <v>20000</v>
      </c>
      <c r="H16" s="121"/>
      <c r="I16" s="121"/>
      <c r="J16" s="121">
        <f>G16</f>
        <v>20000</v>
      </c>
    </row>
    <row r="17" spans="1:10" s="9" customFormat="1" ht="56.25">
      <c r="A17" s="37"/>
      <c r="B17" s="132" t="s">
        <v>648</v>
      </c>
      <c r="C17" s="132">
        <v>7371</v>
      </c>
      <c r="D17" s="133" t="s">
        <v>649</v>
      </c>
      <c r="E17" s="133" t="s">
        <v>249</v>
      </c>
      <c r="F17" s="162" t="s">
        <v>400</v>
      </c>
      <c r="G17" s="163">
        <v>65000</v>
      </c>
      <c r="H17" s="121"/>
      <c r="I17" s="121"/>
      <c r="J17" s="121">
        <f>G17</f>
        <v>65000</v>
      </c>
    </row>
    <row r="18" spans="1:10" s="9" customFormat="1" ht="56.25">
      <c r="A18" s="37"/>
      <c r="B18" s="132" t="s">
        <v>650</v>
      </c>
      <c r="C18" s="132">
        <v>7372</v>
      </c>
      <c r="D18" s="133" t="s">
        <v>651</v>
      </c>
      <c r="E18" s="133" t="s">
        <v>249</v>
      </c>
      <c r="F18" s="1" t="s">
        <v>401</v>
      </c>
      <c r="G18" s="163">
        <v>66000</v>
      </c>
      <c r="H18" s="121"/>
      <c r="I18" s="121"/>
      <c r="J18" s="121">
        <f>G18</f>
        <v>66000</v>
      </c>
    </row>
    <row r="19" spans="1:11" s="8" customFormat="1" ht="56.25">
      <c r="A19" s="38"/>
      <c r="B19" s="136"/>
      <c r="C19" s="136"/>
      <c r="D19" s="131"/>
      <c r="E19" s="131" t="s">
        <v>405</v>
      </c>
      <c r="F19" s="82"/>
      <c r="G19" s="137">
        <f>SUM(G20:G24)</f>
        <v>635100</v>
      </c>
      <c r="H19" s="137">
        <f>SUM(H20:H24)</f>
        <v>0</v>
      </c>
      <c r="I19" s="137">
        <f>SUM(I20:I24)</f>
        <v>0</v>
      </c>
      <c r="J19" s="137">
        <f>SUM(J20:J24)</f>
        <v>635100</v>
      </c>
      <c r="K19" s="42"/>
    </row>
    <row r="20" spans="1:10" s="9" customFormat="1" ht="56.25">
      <c r="A20" s="37"/>
      <c r="B20" s="132">
        <v>1017330</v>
      </c>
      <c r="C20" s="132">
        <v>7330</v>
      </c>
      <c r="D20" s="138" t="s">
        <v>63</v>
      </c>
      <c r="E20" s="133" t="s">
        <v>406</v>
      </c>
      <c r="F20" s="1" t="s">
        <v>407</v>
      </c>
      <c r="G20" s="122">
        <v>30000</v>
      </c>
      <c r="H20" s="121"/>
      <c r="I20" s="121"/>
      <c r="J20" s="121">
        <f>G20</f>
        <v>30000</v>
      </c>
    </row>
    <row r="21" spans="1:10" s="9" customFormat="1" ht="56.25">
      <c r="A21" s="37"/>
      <c r="B21" s="132">
        <v>1017330</v>
      </c>
      <c r="C21" s="132">
        <v>7330</v>
      </c>
      <c r="D21" s="138" t="s">
        <v>682</v>
      </c>
      <c r="E21" s="133" t="s">
        <v>406</v>
      </c>
      <c r="F21" s="1" t="s">
        <v>701</v>
      </c>
      <c r="G21" s="122">
        <f>150000+1400</f>
        <v>151400</v>
      </c>
      <c r="H21" s="121"/>
      <c r="I21" s="121"/>
      <c r="J21" s="121">
        <f>G21</f>
        <v>151400</v>
      </c>
    </row>
    <row r="22" spans="1:10" s="9" customFormat="1" ht="56.25">
      <c r="A22" s="37"/>
      <c r="B22" s="132">
        <v>1017330</v>
      </c>
      <c r="C22" s="132">
        <v>7330</v>
      </c>
      <c r="D22" s="138" t="s">
        <v>682</v>
      </c>
      <c r="E22" s="133" t="s">
        <v>406</v>
      </c>
      <c r="F22" s="1" t="s">
        <v>702</v>
      </c>
      <c r="G22" s="122">
        <v>300000</v>
      </c>
      <c r="H22" s="121"/>
      <c r="I22" s="121"/>
      <c r="J22" s="121">
        <f>G22</f>
        <v>300000</v>
      </c>
    </row>
    <row r="23" spans="1:10" s="9" customFormat="1" ht="56.25">
      <c r="A23" s="37"/>
      <c r="B23" s="132" t="s">
        <v>418</v>
      </c>
      <c r="C23" s="132">
        <v>7370</v>
      </c>
      <c r="D23" s="133" t="s">
        <v>95</v>
      </c>
      <c r="E23" s="133" t="s">
        <v>249</v>
      </c>
      <c r="F23" s="1" t="s">
        <v>435</v>
      </c>
      <c r="G23" s="122">
        <v>150000</v>
      </c>
      <c r="H23" s="121"/>
      <c r="I23" s="121"/>
      <c r="J23" s="121">
        <f>G23</f>
        <v>150000</v>
      </c>
    </row>
    <row r="24" spans="1:10" s="9" customFormat="1" ht="75">
      <c r="A24" s="37"/>
      <c r="B24" s="132" t="s">
        <v>418</v>
      </c>
      <c r="C24" s="132">
        <v>7370</v>
      </c>
      <c r="D24" s="133" t="s">
        <v>95</v>
      </c>
      <c r="E24" s="133" t="s">
        <v>249</v>
      </c>
      <c r="F24" s="1" t="s">
        <v>419</v>
      </c>
      <c r="G24" s="122">
        <v>3700</v>
      </c>
      <c r="H24" s="121"/>
      <c r="I24" s="121"/>
      <c r="J24" s="121">
        <f>G24</f>
        <v>3700</v>
      </c>
    </row>
    <row r="25" spans="1:10" s="9" customFormat="1" ht="56.25">
      <c r="A25" s="37"/>
      <c r="B25" s="132"/>
      <c r="C25" s="132"/>
      <c r="D25" s="133"/>
      <c r="E25" s="127" t="s">
        <v>350</v>
      </c>
      <c r="F25" s="1"/>
      <c r="G25" s="139">
        <f>SUM(G26:G28)</f>
        <v>1849464</v>
      </c>
      <c r="H25" s="139">
        <f>SUM(H26:H28)</f>
        <v>0</v>
      </c>
      <c r="I25" s="139">
        <f>SUM(I26:I28)</f>
        <v>0</v>
      </c>
      <c r="J25" s="139">
        <f>SUM(J26:J28)</f>
        <v>1849464</v>
      </c>
    </row>
    <row r="26" spans="1:10" s="9" customFormat="1" ht="56.25">
      <c r="A26" s="37"/>
      <c r="B26" s="132">
        <v>1217370</v>
      </c>
      <c r="C26" s="132">
        <v>7370</v>
      </c>
      <c r="D26" s="133" t="s">
        <v>95</v>
      </c>
      <c r="E26" s="133" t="s">
        <v>249</v>
      </c>
      <c r="F26" s="40" t="s">
        <v>632</v>
      </c>
      <c r="G26" s="41">
        <f>134959-10000-50000+90091</f>
        <v>165050</v>
      </c>
      <c r="H26" s="140"/>
      <c r="I26" s="140"/>
      <c r="J26" s="140">
        <f>G26</f>
        <v>165050</v>
      </c>
    </row>
    <row r="27" spans="1:10" s="9" customFormat="1" ht="56.25">
      <c r="A27" s="37"/>
      <c r="B27" s="132" t="s">
        <v>644</v>
      </c>
      <c r="C27" s="132" t="s">
        <v>639</v>
      </c>
      <c r="D27" s="133" t="s">
        <v>95</v>
      </c>
      <c r="E27" s="133" t="s">
        <v>640</v>
      </c>
      <c r="F27" s="40" t="s">
        <v>703</v>
      </c>
      <c r="G27" s="41">
        <v>1275441</v>
      </c>
      <c r="H27" s="140"/>
      <c r="I27" s="140"/>
      <c r="J27" s="140">
        <f>G27</f>
        <v>1275441</v>
      </c>
    </row>
    <row r="28" spans="1:10" s="9" customFormat="1" ht="75">
      <c r="A28" s="37"/>
      <c r="B28" s="132" t="s">
        <v>644</v>
      </c>
      <c r="C28" s="132" t="s">
        <v>639</v>
      </c>
      <c r="D28" s="133" t="s">
        <v>95</v>
      </c>
      <c r="E28" s="133" t="s">
        <v>640</v>
      </c>
      <c r="F28" s="40" t="s">
        <v>634</v>
      </c>
      <c r="G28" s="41">
        <v>408973</v>
      </c>
      <c r="H28" s="140"/>
      <c r="I28" s="140"/>
      <c r="J28" s="140">
        <f>G28</f>
        <v>408973</v>
      </c>
    </row>
    <row r="29" spans="1:10" s="9" customFormat="1" ht="18.75">
      <c r="A29" s="37"/>
      <c r="B29" s="141"/>
      <c r="C29" s="82"/>
      <c r="D29" s="82" t="s">
        <v>9</v>
      </c>
      <c r="E29" s="142"/>
      <c r="F29" s="143"/>
      <c r="G29" s="144">
        <f>G12+G15+G19+G9+G25</f>
        <v>5964699</v>
      </c>
      <c r="H29" s="144">
        <f>H12+H15+H19+H9+H25</f>
        <v>0</v>
      </c>
      <c r="I29" s="144">
        <f>I12+I15+I19+I9+I25</f>
        <v>0</v>
      </c>
      <c r="J29" s="144">
        <f>J12+J15+J19+J9+J25</f>
        <v>5964699</v>
      </c>
    </row>
    <row r="30" spans="1:10" s="9" customFormat="1" ht="18.75">
      <c r="A30" s="37"/>
      <c r="B30" s="37"/>
      <c r="C30" s="145"/>
      <c r="D30" s="145"/>
      <c r="E30" s="146"/>
      <c r="F30" s="147"/>
      <c r="G30" s="148"/>
      <c r="H30" s="148"/>
      <c r="I30" s="148"/>
      <c r="J30" s="148"/>
    </row>
    <row r="31" spans="1:10" ht="18.75">
      <c r="A31" s="3" t="s">
        <v>403</v>
      </c>
      <c r="B31" s="2"/>
      <c r="C31" s="114"/>
      <c r="D31" s="2"/>
      <c r="E31" s="2"/>
      <c r="F31" s="114"/>
      <c r="G31" s="2"/>
      <c r="H31" s="2"/>
      <c r="I31" s="2"/>
      <c r="J31" s="2"/>
    </row>
    <row r="32" spans="1:10" ht="18.75">
      <c r="A32" s="3"/>
      <c r="B32" s="2"/>
      <c r="C32" s="44" t="s">
        <v>116</v>
      </c>
      <c r="D32" s="19"/>
      <c r="E32" s="19"/>
      <c r="F32" s="44" t="s">
        <v>83</v>
      </c>
      <c r="G32" s="2"/>
      <c r="H32" s="2"/>
      <c r="I32" s="2"/>
      <c r="J32" s="2"/>
    </row>
    <row r="33" spans="1:10" ht="18.75">
      <c r="A33" s="39" t="s">
        <v>404</v>
      </c>
      <c r="B33" s="149"/>
      <c r="C33" s="2"/>
      <c r="D33" s="2"/>
      <c r="E33" s="2"/>
      <c r="F33" s="2"/>
      <c r="G33" s="2"/>
      <c r="H33" s="5"/>
      <c r="I33" s="5"/>
      <c r="J33" s="5"/>
    </row>
    <row r="34" spans="2:10" ht="18.75">
      <c r="B34" s="2" t="s">
        <v>439</v>
      </c>
      <c r="C34" s="2"/>
      <c r="D34" s="2"/>
      <c r="E34" s="2"/>
      <c r="F34" s="2"/>
      <c r="G34" s="36"/>
      <c r="H34" s="36"/>
      <c r="I34" s="36"/>
      <c r="J34" s="9"/>
    </row>
    <row r="35" spans="1:10" ht="18.75">
      <c r="A35" s="3" t="s">
        <v>403</v>
      </c>
      <c r="B35" s="2"/>
      <c r="C35" s="2"/>
      <c r="D35" s="2"/>
      <c r="E35" s="2"/>
      <c r="F35" s="2"/>
      <c r="G35" s="150"/>
      <c r="H35" s="151"/>
      <c r="I35" s="151"/>
      <c r="J35" s="151"/>
    </row>
    <row r="36" spans="2:10" ht="18.75">
      <c r="B36" s="36"/>
      <c r="C36" s="2" t="s">
        <v>436</v>
      </c>
      <c r="D36" s="2"/>
      <c r="E36" s="2"/>
      <c r="F36" s="2" t="s">
        <v>437</v>
      </c>
      <c r="G36" s="36"/>
      <c r="H36" s="36"/>
      <c r="I36" s="36"/>
      <c r="J36" s="9"/>
    </row>
    <row r="42" ht="12.75">
      <c r="G42" s="43">
        <f>G29+'дод 6'!F91</f>
        <v>45251493</v>
      </c>
    </row>
  </sheetData>
  <sheetProtection/>
  <mergeCells count="1">
    <mergeCell ref="C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60" zoomScalePageLayoutView="0" workbookViewId="0" topLeftCell="A1">
      <selection activeCell="E4" sqref="E4:F4"/>
    </sheetView>
  </sheetViews>
  <sheetFormatPr defaultColWidth="9.00390625" defaultRowHeight="12.75"/>
  <cols>
    <col min="1" max="1" width="15.875" style="0" customWidth="1"/>
    <col min="2" max="2" width="15.625" style="0" customWidth="1"/>
    <col min="3" max="3" width="25.625" style="0" customWidth="1"/>
    <col min="4" max="4" width="77.75390625" style="0" customWidth="1"/>
    <col min="5" max="5" width="94.875" style="0" customWidth="1"/>
    <col min="6" max="6" width="25.125" style="0" customWidth="1"/>
    <col min="7" max="7" width="25.625" style="0" bestFit="1" customWidth="1"/>
    <col min="8" max="8" width="19.875" style="0" bestFit="1" customWidth="1"/>
  </cols>
  <sheetData>
    <row r="1" spans="1:6" ht="15.75">
      <c r="A1" s="3"/>
      <c r="B1" s="3"/>
      <c r="C1" s="23"/>
      <c r="D1" s="23"/>
      <c r="E1" s="248" t="s">
        <v>111</v>
      </c>
      <c r="F1" s="248"/>
    </row>
    <row r="2" spans="1:6" ht="15.75">
      <c r="A2" s="3"/>
      <c r="B2" s="3"/>
      <c r="C2" s="23"/>
      <c r="D2" s="23"/>
      <c r="E2" s="248" t="s">
        <v>112</v>
      </c>
      <c r="F2" s="248"/>
    </row>
    <row r="3" spans="1:6" ht="15.75">
      <c r="A3" s="3"/>
      <c r="B3" s="3"/>
      <c r="C3" s="24"/>
      <c r="D3" s="24"/>
      <c r="E3" s="248" t="s">
        <v>113</v>
      </c>
      <c r="F3" s="248"/>
    </row>
    <row r="4" spans="1:6" ht="15.75">
      <c r="A4" s="3"/>
      <c r="B4" s="3"/>
      <c r="C4" s="25"/>
      <c r="D4" s="25"/>
      <c r="E4" s="248" t="s">
        <v>725</v>
      </c>
      <c r="F4" s="248"/>
    </row>
    <row r="5" spans="1:6" ht="15.75">
      <c r="A5" s="3"/>
      <c r="B5" s="3"/>
      <c r="C5" s="25"/>
      <c r="D5" s="25"/>
      <c r="E5" s="25"/>
      <c r="F5" s="25"/>
    </row>
    <row r="6" spans="1:6" ht="20.25" customHeight="1">
      <c r="A6" s="3"/>
      <c r="B6" s="3"/>
      <c r="C6" s="26" t="s">
        <v>353</v>
      </c>
      <c r="D6" s="26"/>
      <c r="E6" s="26"/>
      <c r="F6" s="26"/>
    </row>
    <row r="7" spans="1:6" ht="15.75">
      <c r="A7" s="3"/>
      <c r="B7" s="3"/>
      <c r="C7" s="27"/>
      <c r="D7" s="27"/>
      <c r="E7" s="25"/>
      <c r="F7" s="25"/>
    </row>
    <row r="8" spans="1:6" s="5" customFormat="1" ht="195" customHeight="1">
      <c r="A8" s="56" t="s">
        <v>96</v>
      </c>
      <c r="B8" s="127" t="s">
        <v>60</v>
      </c>
      <c r="C8" s="127" t="s">
        <v>61</v>
      </c>
      <c r="D8" s="127" t="s">
        <v>723</v>
      </c>
      <c r="E8" s="82" t="s">
        <v>8</v>
      </c>
      <c r="F8" s="82" t="s">
        <v>11</v>
      </c>
    </row>
    <row r="9" spans="1:6" s="5" customFormat="1" ht="18.75">
      <c r="A9" s="98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</row>
    <row r="10" spans="1:6" s="5" customFormat="1" ht="18.75">
      <c r="A10" s="50"/>
      <c r="B10" s="50"/>
      <c r="C10" s="135"/>
      <c r="D10" s="101" t="s">
        <v>13</v>
      </c>
      <c r="E10" s="82"/>
      <c r="F10" s="128">
        <f>F16+F11</f>
        <v>652290</v>
      </c>
    </row>
    <row r="11" spans="1:7" ht="18.75" customHeight="1">
      <c r="A11" s="249" t="s">
        <v>124</v>
      </c>
      <c r="B11" s="239" t="s">
        <v>125</v>
      </c>
      <c r="C11" s="242" t="s">
        <v>62</v>
      </c>
      <c r="D11" s="242" t="s">
        <v>118</v>
      </c>
      <c r="E11" s="152"/>
      <c r="F11" s="153">
        <f>SUM(F12:F15)</f>
        <v>552290</v>
      </c>
      <c r="G11" s="2"/>
    </row>
    <row r="12" spans="1:7" ht="18.75" customHeight="1">
      <c r="A12" s="250"/>
      <c r="B12" s="240"/>
      <c r="C12" s="243"/>
      <c r="D12" s="243"/>
      <c r="E12" s="117" t="s">
        <v>605</v>
      </c>
      <c r="F12" s="120">
        <f>35000-10000</f>
        <v>25000</v>
      </c>
      <c r="G12" s="2"/>
    </row>
    <row r="13" spans="1:7" ht="45" customHeight="1">
      <c r="A13" s="250"/>
      <c r="B13" s="240"/>
      <c r="C13" s="243"/>
      <c r="D13" s="243"/>
      <c r="E13" s="117" t="s">
        <v>631</v>
      </c>
      <c r="F13" s="120">
        <f>128645+128645</f>
        <v>257290</v>
      </c>
      <c r="G13" s="2"/>
    </row>
    <row r="14" spans="1:7" ht="106.5" customHeight="1">
      <c r="A14" s="250"/>
      <c r="B14" s="240"/>
      <c r="C14" s="243"/>
      <c r="D14" s="243"/>
      <c r="E14" s="117" t="s">
        <v>687</v>
      </c>
      <c r="F14" s="120">
        <v>10000</v>
      </c>
      <c r="G14" s="2"/>
    </row>
    <row r="15" spans="1:6" ht="45.75" customHeight="1">
      <c r="A15" s="251"/>
      <c r="B15" s="241"/>
      <c r="C15" s="244"/>
      <c r="D15" s="244"/>
      <c r="E15" s="117" t="s">
        <v>343</v>
      </c>
      <c r="F15" s="120">
        <f>450000-190000</f>
        <v>260000</v>
      </c>
    </row>
    <row r="16" spans="1:6" ht="37.5">
      <c r="A16" s="154" t="s">
        <v>126</v>
      </c>
      <c r="B16" s="132" t="s">
        <v>127</v>
      </c>
      <c r="C16" s="133" t="s">
        <v>63</v>
      </c>
      <c r="D16" s="133" t="s">
        <v>128</v>
      </c>
      <c r="E16" s="1" t="s">
        <v>12</v>
      </c>
      <c r="F16" s="121">
        <v>100000</v>
      </c>
    </row>
    <row r="17" spans="1:6" ht="18.75">
      <c r="A17" s="50"/>
      <c r="B17" s="135"/>
      <c r="C17" s="135"/>
      <c r="D17" s="127" t="s">
        <v>344</v>
      </c>
      <c r="E17" s="82"/>
      <c r="F17" s="128">
        <f>F19+F24+F38+F39+F18</f>
        <v>4454571</v>
      </c>
    </row>
    <row r="18" spans="1:6" ht="37.5">
      <c r="A18" s="132" t="s">
        <v>131</v>
      </c>
      <c r="B18" s="132" t="s">
        <v>132</v>
      </c>
      <c r="C18" s="133" t="s">
        <v>62</v>
      </c>
      <c r="D18" s="133" t="s">
        <v>133</v>
      </c>
      <c r="E18" s="29" t="s">
        <v>665</v>
      </c>
      <c r="F18" s="121">
        <v>10000</v>
      </c>
    </row>
    <row r="19" spans="1:6" ht="12" customHeight="1">
      <c r="A19" s="245" t="s">
        <v>134</v>
      </c>
      <c r="B19" s="239" t="s">
        <v>31</v>
      </c>
      <c r="C19" s="242" t="s">
        <v>64</v>
      </c>
      <c r="D19" s="242" t="s">
        <v>135</v>
      </c>
      <c r="E19" s="155"/>
      <c r="F19" s="156">
        <f>SUM(F20:F23)</f>
        <v>204717</v>
      </c>
    </row>
    <row r="20" spans="1:6" ht="68.25" customHeight="1">
      <c r="A20" s="246"/>
      <c r="B20" s="240"/>
      <c r="C20" s="243"/>
      <c r="D20" s="243"/>
      <c r="E20" s="1" t="s">
        <v>388</v>
      </c>
      <c r="F20" s="121">
        <v>30000</v>
      </c>
    </row>
    <row r="21" spans="1:6" ht="68.25" customHeight="1">
      <c r="A21" s="246"/>
      <c r="B21" s="240"/>
      <c r="C21" s="243"/>
      <c r="D21" s="243"/>
      <c r="E21" s="29" t="s">
        <v>607</v>
      </c>
      <c r="F21" s="121">
        <v>13000</v>
      </c>
    </row>
    <row r="22" spans="1:6" ht="68.25" customHeight="1">
      <c r="A22" s="246"/>
      <c r="B22" s="240"/>
      <c r="C22" s="243"/>
      <c r="D22" s="243"/>
      <c r="E22" s="1" t="s">
        <v>629</v>
      </c>
      <c r="F22" s="122">
        <v>20000</v>
      </c>
    </row>
    <row r="23" spans="1:6" ht="56.25">
      <c r="A23" s="247"/>
      <c r="B23" s="241"/>
      <c r="C23" s="244"/>
      <c r="D23" s="244"/>
      <c r="E23" s="29" t="s">
        <v>608</v>
      </c>
      <c r="F23" s="121">
        <f>148717-7000</f>
        <v>141717</v>
      </c>
    </row>
    <row r="24" spans="1:6" ht="15.75" customHeight="1">
      <c r="A24" s="245">
        <v>611020</v>
      </c>
      <c r="B24" s="239" t="s">
        <v>32</v>
      </c>
      <c r="C24" s="242" t="s">
        <v>65</v>
      </c>
      <c r="D24" s="242" t="s">
        <v>345</v>
      </c>
      <c r="E24" s="158"/>
      <c r="F24" s="123">
        <f>SUM(F25:F37)</f>
        <v>3825314</v>
      </c>
    </row>
    <row r="25" spans="1:6" ht="87" customHeight="1">
      <c r="A25" s="246"/>
      <c r="B25" s="240"/>
      <c r="C25" s="243"/>
      <c r="D25" s="243"/>
      <c r="E25" s="29" t="s">
        <v>606</v>
      </c>
      <c r="F25" s="122">
        <f>11793+33000</f>
        <v>44793</v>
      </c>
    </row>
    <row r="26" spans="1:6" ht="18.75">
      <c r="A26" s="246"/>
      <c r="B26" s="240"/>
      <c r="C26" s="243"/>
      <c r="D26" s="243"/>
      <c r="E26" s="29" t="s">
        <v>655</v>
      </c>
      <c r="F26" s="172">
        <v>406900</v>
      </c>
    </row>
    <row r="27" spans="1:6" ht="18.75">
      <c r="A27" s="246"/>
      <c r="B27" s="240"/>
      <c r="C27" s="243"/>
      <c r="D27" s="243"/>
      <c r="E27" s="29" t="s">
        <v>656</v>
      </c>
      <c r="F27" s="172">
        <v>471200</v>
      </c>
    </row>
    <row r="28" spans="1:6" ht="18.75">
      <c r="A28" s="246"/>
      <c r="B28" s="240"/>
      <c r="C28" s="243"/>
      <c r="D28" s="243"/>
      <c r="E28" s="29" t="s">
        <v>657</v>
      </c>
      <c r="F28" s="173">
        <v>135000</v>
      </c>
    </row>
    <row r="29" spans="1:6" ht="37.5">
      <c r="A29" s="246"/>
      <c r="B29" s="240"/>
      <c r="C29" s="243"/>
      <c r="D29" s="243"/>
      <c r="E29" s="29" t="s">
        <v>688</v>
      </c>
      <c r="F29" s="172">
        <v>100000</v>
      </c>
    </row>
    <row r="30" spans="1:6" ht="75">
      <c r="A30" s="246"/>
      <c r="B30" s="240"/>
      <c r="C30" s="243"/>
      <c r="D30" s="243"/>
      <c r="E30" s="29" t="s">
        <v>664</v>
      </c>
      <c r="F30" s="173">
        <v>99214</v>
      </c>
    </row>
    <row r="31" spans="1:6" ht="37.5">
      <c r="A31" s="246"/>
      <c r="B31" s="240"/>
      <c r="C31" s="243"/>
      <c r="D31" s="243"/>
      <c r="E31" s="29" t="s">
        <v>681</v>
      </c>
      <c r="F31" s="173">
        <v>700000</v>
      </c>
    </row>
    <row r="32" spans="1:6" ht="18.75">
      <c r="A32" s="246"/>
      <c r="B32" s="240"/>
      <c r="C32" s="243"/>
      <c r="D32" s="243"/>
      <c r="E32" s="29" t="s">
        <v>704</v>
      </c>
      <c r="F32" s="173">
        <v>150000</v>
      </c>
    </row>
    <row r="33" spans="1:6" ht="37.5">
      <c r="A33" s="246"/>
      <c r="B33" s="240"/>
      <c r="C33" s="243"/>
      <c r="D33" s="243"/>
      <c r="E33" s="29" t="s">
        <v>707</v>
      </c>
      <c r="F33" s="173">
        <v>500000</v>
      </c>
    </row>
    <row r="34" spans="1:6" ht="37.5">
      <c r="A34" s="246"/>
      <c r="B34" s="240"/>
      <c r="C34" s="243"/>
      <c r="D34" s="243"/>
      <c r="E34" s="29" t="s">
        <v>706</v>
      </c>
      <c r="F34" s="173">
        <v>600000</v>
      </c>
    </row>
    <row r="35" spans="1:6" ht="18.75">
      <c r="A35" s="246"/>
      <c r="B35" s="240"/>
      <c r="C35" s="243"/>
      <c r="D35" s="243"/>
      <c r="E35" s="29" t="s">
        <v>690</v>
      </c>
      <c r="F35" s="173">
        <v>300000</v>
      </c>
    </row>
    <row r="36" spans="1:6" ht="18.75">
      <c r="A36" s="246"/>
      <c r="B36" s="240"/>
      <c r="C36" s="243"/>
      <c r="D36" s="243"/>
      <c r="E36" s="29" t="s">
        <v>691</v>
      </c>
      <c r="F36" s="173">
        <v>300000</v>
      </c>
    </row>
    <row r="37" spans="1:6" ht="64.5" customHeight="1">
      <c r="A37" s="246"/>
      <c r="B37" s="240"/>
      <c r="C37" s="243"/>
      <c r="D37" s="243"/>
      <c r="E37" s="29" t="s">
        <v>389</v>
      </c>
      <c r="F37" s="122">
        <f>30000-11793</f>
        <v>18207</v>
      </c>
    </row>
    <row r="38" spans="1:6" ht="64.5" customHeight="1">
      <c r="A38" s="132" t="s">
        <v>142</v>
      </c>
      <c r="B38" s="132" t="s">
        <v>40</v>
      </c>
      <c r="C38" s="133" t="s">
        <v>28</v>
      </c>
      <c r="D38" s="133" t="s">
        <v>143</v>
      </c>
      <c r="E38" s="29" t="s">
        <v>627</v>
      </c>
      <c r="F38" s="123">
        <v>190600</v>
      </c>
    </row>
    <row r="39" spans="1:6" ht="64.5" customHeight="1">
      <c r="A39" s="239" t="s">
        <v>138</v>
      </c>
      <c r="B39" s="239" t="s">
        <v>16</v>
      </c>
      <c r="C39" s="242" t="s">
        <v>66</v>
      </c>
      <c r="D39" s="242" t="s">
        <v>84</v>
      </c>
      <c r="E39" s="29"/>
      <c r="F39" s="123">
        <f>F41+F40</f>
        <v>223940</v>
      </c>
    </row>
    <row r="40" spans="1:6" ht="64.5" customHeight="1">
      <c r="A40" s="240"/>
      <c r="B40" s="240"/>
      <c r="C40" s="243"/>
      <c r="D40" s="243"/>
      <c r="E40" s="29" t="s">
        <v>689</v>
      </c>
      <c r="F40" s="122">
        <v>23940</v>
      </c>
    </row>
    <row r="41" spans="1:6" ht="64.5" customHeight="1">
      <c r="A41" s="241"/>
      <c r="B41" s="241"/>
      <c r="C41" s="244"/>
      <c r="D41" s="244"/>
      <c r="E41" s="29" t="s">
        <v>630</v>
      </c>
      <c r="F41" s="122">
        <v>200000</v>
      </c>
    </row>
    <row r="42" spans="1:6" ht="37.5">
      <c r="A42" s="50"/>
      <c r="B42" s="132"/>
      <c r="C42" s="133"/>
      <c r="D42" s="131" t="s">
        <v>346</v>
      </c>
      <c r="E42" s="1"/>
      <c r="F42" s="128">
        <f>F43+F49</f>
        <v>443557</v>
      </c>
    </row>
    <row r="43" spans="1:6" ht="15.75" customHeight="1">
      <c r="A43" s="245">
        <v>712010</v>
      </c>
      <c r="B43" s="239" t="s">
        <v>41</v>
      </c>
      <c r="C43" s="242" t="s">
        <v>69</v>
      </c>
      <c r="D43" s="242" t="s">
        <v>85</v>
      </c>
      <c r="E43" s="29"/>
      <c r="F43" s="159">
        <f>SUM(F44:F48)</f>
        <v>393557</v>
      </c>
    </row>
    <row r="44" spans="1:6" ht="37.5">
      <c r="A44" s="246"/>
      <c r="B44" s="240"/>
      <c r="C44" s="243"/>
      <c r="D44" s="243"/>
      <c r="E44" s="160" t="s">
        <v>598</v>
      </c>
      <c r="F44" s="122">
        <v>37000</v>
      </c>
    </row>
    <row r="45" spans="1:6" ht="75">
      <c r="A45" s="246"/>
      <c r="B45" s="240"/>
      <c r="C45" s="243"/>
      <c r="D45" s="243"/>
      <c r="E45" s="160" t="s">
        <v>658</v>
      </c>
      <c r="F45" s="122">
        <v>177957</v>
      </c>
    </row>
    <row r="46" spans="1:6" ht="37.5">
      <c r="A46" s="246"/>
      <c r="B46" s="240"/>
      <c r="C46" s="243"/>
      <c r="D46" s="243"/>
      <c r="E46" s="191" t="s">
        <v>659</v>
      </c>
      <c r="F46" s="106">
        <v>20000</v>
      </c>
    </row>
    <row r="47" spans="1:6" ht="37.5">
      <c r="A47" s="246"/>
      <c r="B47" s="240"/>
      <c r="C47" s="243"/>
      <c r="D47" s="243"/>
      <c r="E47" s="160" t="s">
        <v>692</v>
      </c>
      <c r="F47" s="106">
        <v>130000</v>
      </c>
    </row>
    <row r="48" spans="1:6" ht="37.5">
      <c r="A48" s="247"/>
      <c r="B48" s="241"/>
      <c r="C48" s="244"/>
      <c r="D48" s="244"/>
      <c r="E48" s="160" t="s">
        <v>599</v>
      </c>
      <c r="F48" s="122">
        <v>28600</v>
      </c>
    </row>
    <row r="49" spans="1:6" ht="37.5">
      <c r="A49" s="132" t="s">
        <v>160</v>
      </c>
      <c r="B49" s="132" t="s">
        <v>161</v>
      </c>
      <c r="C49" s="133" t="s">
        <v>70</v>
      </c>
      <c r="D49" s="133" t="s">
        <v>162</v>
      </c>
      <c r="E49" s="160" t="s">
        <v>660</v>
      </c>
      <c r="F49" s="122">
        <v>50000</v>
      </c>
    </row>
    <row r="50" spans="1:6" ht="37.5">
      <c r="A50" s="136"/>
      <c r="B50" s="56"/>
      <c r="C50" s="161"/>
      <c r="D50" s="131" t="s">
        <v>580</v>
      </c>
      <c r="E50" s="160"/>
      <c r="F50" s="137">
        <f>SUM(F51:F53)</f>
        <v>21961176</v>
      </c>
    </row>
    <row r="51" spans="1:6" ht="54" customHeight="1">
      <c r="A51" s="132" t="s">
        <v>185</v>
      </c>
      <c r="B51" s="132" t="s">
        <v>132</v>
      </c>
      <c r="C51" s="133" t="s">
        <v>62</v>
      </c>
      <c r="D51" s="133" t="s">
        <v>133</v>
      </c>
      <c r="E51" s="160" t="s">
        <v>628</v>
      </c>
      <c r="F51" s="122">
        <v>17961176</v>
      </c>
    </row>
    <row r="52" spans="1:6" ht="69" customHeight="1">
      <c r="A52" s="132" t="s">
        <v>185</v>
      </c>
      <c r="B52" s="132" t="s">
        <v>132</v>
      </c>
      <c r="C52" s="133" t="s">
        <v>62</v>
      </c>
      <c r="D52" s="133" t="s">
        <v>133</v>
      </c>
      <c r="E52" s="1" t="s">
        <v>399</v>
      </c>
      <c r="F52" s="122">
        <v>1178717</v>
      </c>
    </row>
    <row r="53" spans="1:6" ht="78" customHeight="1">
      <c r="A53" s="132" t="s">
        <v>185</v>
      </c>
      <c r="B53" s="132" t="s">
        <v>132</v>
      </c>
      <c r="C53" s="133" t="s">
        <v>62</v>
      </c>
      <c r="D53" s="133" t="s">
        <v>133</v>
      </c>
      <c r="E53" s="162" t="s">
        <v>414</v>
      </c>
      <c r="F53" s="163">
        <v>2821283</v>
      </c>
    </row>
    <row r="54" spans="1:6" ht="37.5">
      <c r="A54" s="50"/>
      <c r="B54" s="136"/>
      <c r="C54" s="131"/>
      <c r="D54" s="131" t="s">
        <v>348</v>
      </c>
      <c r="E54" s="164"/>
      <c r="F54" s="144">
        <f>F57+F55</f>
        <v>3714087</v>
      </c>
    </row>
    <row r="55" spans="1:6" ht="18.75">
      <c r="A55" s="239" t="s">
        <v>263</v>
      </c>
      <c r="B55" s="239" t="s">
        <v>39</v>
      </c>
      <c r="C55" s="242" t="s">
        <v>105</v>
      </c>
      <c r="D55" s="242" t="s">
        <v>264</v>
      </c>
      <c r="E55" s="164"/>
      <c r="F55" s="125">
        <f>F56</f>
        <v>128200</v>
      </c>
    </row>
    <row r="56" spans="1:6" ht="37.5">
      <c r="A56" s="241"/>
      <c r="B56" s="241"/>
      <c r="C56" s="244"/>
      <c r="D56" s="244"/>
      <c r="E56" s="40" t="s">
        <v>705</v>
      </c>
      <c r="F56" s="41">
        <f>75000-49000+102200</f>
        <v>128200</v>
      </c>
    </row>
    <row r="57" spans="1:6" ht="15.75" customHeight="1">
      <c r="A57" s="245">
        <v>1014080</v>
      </c>
      <c r="B57" s="239" t="s">
        <v>271</v>
      </c>
      <c r="C57" s="242" t="s">
        <v>78</v>
      </c>
      <c r="D57" s="242" t="s">
        <v>272</v>
      </c>
      <c r="E57" s="40"/>
      <c r="F57" s="125">
        <f>SUM(F58:F64)</f>
        <v>3585887</v>
      </c>
    </row>
    <row r="58" spans="1:6" ht="42" customHeight="1">
      <c r="A58" s="246"/>
      <c r="B58" s="240"/>
      <c r="C58" s="243"/>
      <c r="D58" s="243"/>
      <c r="E58" s="40" t="s">
        <v>387</v>
      </c>
      <c r="F58" s="124">
        <v>550000</v>
      </c>
    </row>
    <row r="59" spans="1:6" ht="15.75" customHeight="1">
      <c r="A59" s="246"/>
      <c r="B59" s="240"/>
      <c r="C59" s="243"/>
      <c r="D59" s="243"/>
      <c r="E59" s="40" t="s">
        <v>412</v>
      </c>
      <c r="F59" s="124">
        <v>8887</v>
      </c>
    </row>
    <row r="60" spans="1:6" ht="15.75" customHeight="1">
      <c r="A60" s="246"/>
      <c r="B60" s="240"/>
      <c r="C60" s="243"/>
      <c r="D60" s="243"/>
      <c r="E60" s="40" t="s">
        <v>668</v>
      </c>
      <c r="F60" s="41">
        <v>400000</v>
      </c>
    </row>
    <row r="61" spans="1:6" ht="42" customHeight="1">
      <c r="A61" s="246"/>
      <c r="B61" s="240"/>
      <c r="C61" s="243"/>
      <c r="D61" s="243"/>
      <c r="E61" s="40" t="s">
        <v>669</v>
      </c>
      <c r="F61" s="41">
        <v>435000</v>
      </c>
    </row>
    <row r="62" spans="1:6" ht="15.75" customHeight="1">
      <c r="A62" s="246"/>
      <c r="B62" s="240"/>
      <c r="C62" s="243"/>
      <c r="D62" s="243"/>
      <c r="E62" s="40" t="s">
        <v>390</v>
      </c>
      <c r="F62" s="124">
        <v>892000</v>
      </c>
    </row>
    <row r="63" spans="1:6" ht="60.75" customHeight="1">
      <c r="A63" s="246"/>
      <c r="B63" s="240"/>
      <c r="C63" s="243"/>
      <c r="D63" s="243"/>
      <c r="E63" s="40" t="s">
        <v>694</v>
      </c>
      <c r="F63" s="41">
        <v>300000</v>
      </c>
    </row>
    <row r="64" spans="1:6" ht="18.75">
      <c r="A64" s="247"/>
      <c r="B64" s="241"/>
      <c r="C64" s="244"/>
      <c r="D64" s="244"/>
      <c r="E64" s="40" t="s">
        <v>349</v>
      </c>
      <c r="F64" s="124">
        <v>1000000</v>
      </c>
    </row>
    <row r="65" spans="1:6" ht="37.5">
      <c r="A65" s="50"/>
      <c r="B65" s="135"/>
      <c r="C65" s="135"/>
      <c r="D65" s="127" t="s">
        <v>350</v>
      </c>
      <c r="E65" s="175"/>
      <c r="F65" s="128">
        <f>F74+F76+F68+F71+F66+F67</f>
        <v>5786113</v>
      </c>
    </row>
    <row r="66" spans="1:6" ht="54" customHeight="1">
      <c r="A66" s="132" t="s">
        <v>295</v>
      </c>
      <c r="B66" s="132" t="s">
        <v>132</v>
      </c>
      <c r="C66" s="133" t="s">
        <v>62</v>
      </c>
      <c r="D66" s="192" t="s">
        <v>133</v>
      </c>
      <c r="E66" s="1" t="s">
        <v>653</v>
      </c>
      <c r="F66" s="174">
        <v>50000</v>
      </c>
    </row>
    <row r="67" spans="1:6" ht="54" customHeight="1">
      <c r="A67" s="132" t="s">
        <v>299</v>
      </c>
      <c r="B67" s="132" t="s">
        <v>300</v>
      </c>
      <c r="C67" s="133" t="s">
        <v>15</v>
      </c>
      <c r="D67" s="133" t="s">
        <v>301</v>
      </c>
      <c r="E67" s="117" t="s">
        <v>667</v>
      </c>
      <c r="F67" s="81">
        <v>45000</v>
      </c>
    </row>
    <row r="68" spans="1:6" ht="18.75">
      <c r="A68" s="239" t="s">
        <v>302</v>
      </c>
      <c r="B68" s="239" t="s">
        <v>303</v>
      </c>
      <c r="C68" s="242" t="s">
        <v>15</v>
      </c>
      <c r="D68" s="242" t="s">
        <v>304</v>
      </c>
      <c r="E68" s="82"/>
      <c r="F68" s="156">
        <f>F70+F69</f>
        <v>150000</v>
      </c>
    </row>
    <row r="69" spans="1:6" ht="56.25">
      <c r="A69" s="240"/>
      <c r="B69" s="240"/>
      <c r="C69" s="243"/>
      <c r="D69" s="243"/>
      <c r="E69" s="40" t="s">
        <v>693</v>
      </c>
      <c r="F69" s="41">
        <v>50000</v>
      </c>
    </row>
    <row r="70" spans="1:6" s="12" customFormat="1" ht="47.25" customHeight="1">
      <c r="A70" s="241"/>
      <c r="B70" s="241"/>
      <c r="C70" s="244"/>
      <c r="D70" s="244"/>
      <c r="E70" s="40" t="s">
        <v>415</v>
      </c>
      <c r="F70" s="124">
        <v>100000</v>
      </c>
    </row>
    <row r="71" spans="1:6" s="12" customFormat="1" ht="18.75">
      <c r="A71" s="239" t="s">
        <v>305</v>
      </c>
      <c r="B71" s="239" t="s">
        <v>306</v>
      </c>
      <c r="C71" s="242" t="s">
        <v>15</v>
      </c>
      <c r="D71" s="242" t="s">
        <v>307</v>
      </c>
      <c r="E71" s="40"/>
      <c r="F71" s="125">
        <f>F72+F73</f>
        <v>232000</v>
      </c>
    </row>
    <row r="72" spans="1:6" s="12" customFormat="1" ht="37.5">
      <c r="A72" s="240"/>
      <c r="B72" s="240"/>
      <c r="C72" s="243"/>
      <c r="D72" s="243"/>
      <c r="E72" s="1" t="s">
        <v>610</v>
      </c>
      <c r="F72" s="121">
        <v>132000</v>
      </c>
    </row>
    <row r="73" spans="1:6" s="12" customFormat="1" ht="18.75">
      <c r="A73" s="241"/>
      <c r="B73" s="241"/>
      <c r="C73" s="244"/>
      <c r="D73" s="244"/>
      <c r="E73" s="40" t="s">
        <v>604</v>
      </c>
      <c r="F73" s="124">
        <v>100000</v>
      </c>
    </row>
    <row r="74" spans="1:6" ht="15.75" customHeight="1">
      <c r="A74" s="245">
        <v>1216086</v>
      </c>
      <c r="B74" s="239">
        <v>6086</v>
      </c>
      <c r="C74" s="242" t="s">
        <v>117</v>
      </c>
      <c r="D74" s="242" t="s">
        <v>597</v>
      </c>
      <c r="E74" s="118"/>
      <c r="F74" s="156">
        <f>SUM(F75:F75)</f>
        <v>400000</v>
      </c>
    </row>
    <row r="75" spans="1:6" ht="37.5">
      <c r="A75" s="247"/>
      <c r="B75" s="241"/>
      <c r="C75" s="244"/>
      <c r="D75" s="244"/>
      <c r="E75" s="1" t="s">
        <v>114</v>
      </c>
      <c r="F75" s="121">
        <v>400000</v>
      </c>
    </row>
    <row r="76" spans="1:6" ht="15.75" customHeight="1">
      <c r="A76" s="245">
        <v>1217461</v>
      </c>
      <c r="B76" s="239" t="s">
        <v>319</v>
      </c>
      <c r="C76" s="242" t="s">
        <v>320</v>
      </c>
      <c r="D76" s="242" t="s">
        <v>321</v>
      </c>
      <c r="E76" s="40"/>
      <c r="F76" s="125">
        <f>SUM(F77:F79)</f>
        <v>4909113</v>
      </c>
    </row>
    <row r="77" spans="1:6" ht="96" customHeight="1">
      <c r="A77" s="246"/>
      <c r="B77" s="240"/>
      <c r="C77" s="243"/>
      <c r="D77" s="243"/>
      <c r="E77" s="165" t="s">
        <v>409</v>
      </c>
      <c r="F77" s="124">
        <f>8305763+320000-3844650</f>
        <v>4781113</v>
      </c>
    </row>
    <row r="78" spans="1:6" ht="82.5" customHeight="1">
      <c r="A78" s="246"/>
      <c r="B78" s="240"/>
      <c r="C78" s="243"/>
      <c r="D78" s="243"/>
      <c r="E78" s="165" t="s">
        <v>420</v>
      </c>
      <c r="F78" s="124">
        <v>28000</v>
      </c>
    </row>
    <row r="79" spans="1:6" ht="18.75">
      <c r="A79" s="247"/>
      <c r="B79" s="241"/>
      <c r="C79" s="244"/>
      <c r="D79" s="244"/>
      <c r="E79" s="29" t="s">
        <v>115</v>
      </c>
      <c r="F79" s="122">
        <v>100000</v>
      </c>
    </row>
    <row r="80" spans="1:6" ht="37.5">
      <c r="A80" s="157"/>
      <c r="B80" s="166"/>
      <c r="C80" s="167"/>
      <c r="D80" s="131" t="s">
        <v>352</v>
      </c>
      <c r="E80" s="29"/>
      <c r="F80" s="137">
        <f>F81+F83+F84+F82</f>
        <v>2275000</v>
      </c>
    </row>
    <row r="81" spans="1:6" s="12" customFormat="1" ht="18.75">
      <c r="A81" s="132" t="s">
        <v>338</v>
      </c>
      <c r="B81" s="132" t="s">
        <v>339</v>
      </c>
      <c r="C81" s="133" t="s">
        <v>4</v>
      </c>
      <c r="D81" s="133" t="s">
        <v>340</v>
      </c>
      <c r="E81" s="29" t="s">
        <v>683</v>
      </c>
      <c r="F81" s="122">
        <v>800000</v>
      </c>
    </row>
    <row r="82" spans="1:6" s="12" customFormat="1" ht="37.5">
      <c r="A82" s="132" t="s">
        <v>338</v>
      </c>
      <c r="B82" s="132" t="s">
        <v>339</v>
      </c>
      <c r="C82" s="133" t="s">
        <v>4</v>
      </c>
      <c r="D82" s="133" t="s">
        <v>340</v>
      </c>
      <c r="E82" s="29" t="s">
        <v>684</v>
      </c>
      <c r="F82" s="122">
        <v>400000</v>
      </c>
    </row>
    <row r="83" spans="1:6" s="12" customFormat="1" ht="56.25">
      <c r="A83" s="132" t="s">
        <v>335</v>
      </c>
      <c r="B83" s="132" t="s">
        <v>336</v>
      </c>
      <c r="C83" s="133" t="s">
        <v>72</v>
      </c>
      <c r="D83" s="133" t="s">
        <v>337</v>
      </c>
      <c r="E83" s="29" t="s">
        <v>647</v>
      </c>
      <c r="F83" s="122">
        <v>30000</v>
      </c>
    </row>
    <row r="84" spans="1:6" s="12" customFormat="1" ht="18.75">
      <c r="A84" s="239">
        <v>3719800</v>
      </c>
      <c r="B84" s="239">
        <v>9800</v>
      </c>
      <c r="C84" s="242" t="s">
        <v>4</v>
      </c>
      <c r="D84" s="242" t="s">
        <v>602</v>
      </c>
      <c r="E84" s="29"/>
      <c r="F84" s="123">
        <f>SUM(F85:F90)</f>
        <v>1045000</v>
      </c>
    </row>
    <row r="85" spans="1:6" s="12" customFormat="1" ht="56.25">
      <c r="A85" s="240"/>
      <c r="B85" s="240"/>
      <c r="C85" s="243"/>
      <c r="D85" s="243"/>
      <c r="E85" s="40" t="s">
        <v>661</v>
      </c>
      <c r="F85" s="41">
        <v>145000</v>
      </c>
    </row>
    <row r="86" spans="1:6" s="12" customFormat="1" ht="37.5">
      <c r="A86" s="240"/>
      <c r="B86" s="240"/>
      <c r="C86" s="243"/>
      <c r="D86" s="243"/>
      <c r="E86" s="40" t="s">
        <v>662</v>
      </c>
      <c r="F86" s="41">
        <v>500000</v>
      </c>
    </row>
    <row r="87" spans="1:6" s="12" customFormat="1" ht="37.5">
      <c r="A87" s="240"/>
      <c r="B87" s="240"/>
      <c r="C87" s="243"/>
      <c r="D87" s="243"/>
      <c r="E87" s="40" t="s">
        <v>695</v>
      </c>
      <c r="F87" s="41">
        <v>50000</v>
      </c>
    </row>
    <row r="88" spans="1:6" s="12" customFormat="1" ht="37.5">
      <c r="A88" s="240"/>
      <c r="B88" s="240"/>
      <c r="C88" s="243"/>
      <c r="D88" s="243"/>
      <c r="E88" s="29" t="s">
        <v>696</v>
      </c>
      <c r="F88" s="172">
        <v>100000</v>
      </c>
    </row>
    <row r="89" spans="1:6" s="12" customFormat="1" ht="37.5">
      <c r="A89" s="240"/>
      <c r="B89" s="240"/>
      <c r="C89" s="243"/>
      <c r="D89" s="243"/>
      <c r="E89" s="29" t="s">
        <v>697</v>
      </c>
      <c r="F89" s="172">
        <v>150000</v>
      </c>
    </row>
    <row r="90" spans="1:6" s="12" customFormat="1" ht="56.25" customHeight="1">
      <c r="A90" s="241"/>
      <c r="B90" s="241"/>
      <c r="C90" s="244"/>
      <c r="D90" s="244"/>
      <c r="E90" s="1" t="s">
        <v>601</v>
      </c>
      <c r="F90" s="122">
        <v>100000</v>
      </c>
    </row>
    <row r="91" spans="1:6" ht="18.75">
      <c r="A91" s="50"/>
      <c r="B91" s="252" t="s">
        <v>9</v>
      </c>
      <c r="C91" s="253"/>
      <c r="D91" s="253"/>
      <c r="E91" s="254"/>
      <c r="F91" s="168">
        <f>F10+F17+F42+F65+F54+F80+F50</f>
        <v>39286794</v>
      </c>
    </row>
    <row r="92" spans="1:6" ht="18.75">
      <c r="A92" s="2"/>
      <c r="B92" s="2"/>
      <c r="C92" s="2"/>
      <c r="D92" s="2"/>
      <c r="E92" s="2"/>
      <c r="F92" s="2"/>
    </row>
    <row r="93" spans="1:6" ht="18.75">
      <c r="A93" s="2"/>
      <c r="B93" s="2"/>
      <c r="C93" s="2"/>
      <c r="D93" s="2"/>
      <c r="E93" s="2"/>
      <c r="F93" s="2"/>
    </row>
    <row r="94" spans="1:6" ht="18.75">
      <c r="A94" s="2"/>
      <c r="B94" s="44" t="s">
        <v>116</v>
      </c>
      <c r="C94" s="19"/>
      <c r="D94" s="19"/>
      <c r="E94" s="44" t="s">
        <v>83</v>
      </c>
      <c r="F94" s="2"/>
    </row>
    <row r="95" spans="1:6" ht="18.75">
      <c r="A95" s="2"/>
      <c r="B95" s="2"/>
      <c r="C95" s="2"/>
      <c r="D95" s="2"/>
      <c r="E95" s="2"/>
      <c r="F95" s="2"/>
    </row>
    <row r="96" spans="1:6" ht="18.75">
      <c r="A96" s="2"/>
      <c r="B96" s="2" t="s">
        <v>440</v>
      </c>
      <c r="C96" s="2"/>
      <c r="D96" s="2"/>
      <c r="E96" s="2"/>
      <c r="F96" s="2"/>
    </row>
    <row r="97" spans="1:6" ht="18.75">
      <c r="A97" s="5"/>
      <c r="B97" s="2"/>
      <c r="C97" s="2"/>
      <c r="D97" s="2"/>
      <c r="E97" s="2"/>
      <c r="F97" s="5"/>
    </row>
    <row r="98" spans="1:6" ht="18.75">
      <c r="A98" s="5"/>
      <c r="B98" s="2" t="s">
        <v>436</v>
      </c>
      <c r="C98" s="2"/>
      <c r="D98" s="2"/>
      <c r="E98" s="2" t="s">
        <v>437</v>
      </c>
      <c r="F98" s="5"/>
    </row>
    <row r="101" ht="12.75">
      <c r="F101" s="116">
        <f>F91+'дод 5'!G29</f>
        <v>45251493</v>
      </c>
    </row>
  </sheetData>
  <sheetProtection/>
  <mergeCells count="53">
    <mergeCell ref="A39:A41"/>
    <mergeCell ref="B39:B41"/>
    <mergeCell ref="C39:C41"/>
    <mergeCell ref="D39:D41"/>
    <mergeCell ref="A76:A79"/>
    <mergeCell ref="B76:B79"/>
    <mergeCell ref="C76:C79"/>
    <mergeCell ref="D76:D79"/>
    <mergeCell ref="A57:A64"/>
    <mergeCell ref="A74:A75"/>
    <mergeCell ref="B91:E91"/>
    <mergeCell ref="D11:D15"/>
    <mergeCell ref="D19:D23"/>
    <mergeCell ref="D24:D37"/>
    <mergeCell ref="B57:B64"/>
    <mergeCell ref="C57:C64"/>
    <mergeCell ref="B74:B75"/>
    <mergeCell ref="C74:C75"/>
    <mergeCell ref="D57:D64"/>
    <mergeCell ref="D74:D75"/>
    <mergeCell ref="A19:A23"/>
    <mergeCell ref="B19:B23"/>
    <mergeCell ref="C19:C23"/>
    <mergeCell ref="A24:A37"/>
    <mergeCell ref="B24:B37"/>
    <mergeCell ref="C24:C37"/>
    <mergeCell ref="E1:F1"/>
    <mergeCell ref="E2:F2"/>
    <mergeCell ref="E3:F3"/>
    <mergeCell ref="E4:F4"/>
    <mergeCell ref="A11:A15"/>
    <mergeCell ref="B11:B15"/>
    <mergeCell ref="C11:C15"/>
    <mergeCell ref="A43:A48"/>
    <mergeCell ref="B43:B48"/>
    <mergeCell ref="C43:C48"/>
    <mergeCell ref="D43:D48"/>
    <mergeCell ref="A71:A73"/>
    <mergeCell ref="B71:B73"/>
    <mergeCell ref="C71:C73"/>
    <mergeCell ref="D71:D73"/>
    <mergeCell ref="A55:A56"/>
    <mergeCell ref="B55:B56"/>
    <mergeCell ref="A84:A90"/>
    <mergeCell ref="B84:B90"/>
    <mergeCell ref="C84:C90"/>
    <mergeCell ref="D84:D90"/>
    <mergeCell ref="C55:C56"/>
    <mergeCell ref="D55:D56"/>
    <mergeCell ref="A68:A70"/>
    <mergeCell ref="B68:B70"/>
    <mergeCell ref="C68:C70"/>
    <mergeCell ref="D68:D70"/>
  </mergeCells>
  <printOptions/>
  <pageMargins left="0.7086614173228347" right="0.2" top="0.31496062992125984" bottom="0.24" header="0.31496062992125984" footer="0.24"/>
  <pageSetup horizontalDpi="600" verticalDpi="600" orientation="landscape" paperSize="9" scale="46" r:id="rId1"/>
  <rowBreaks count="2" manualBreakCount="2">
    <brk id="29" max="5" man="1"/>
    <brk id="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248"/>
  <sheetViews>
    <sheetView tabSelected="1" view="pageBreakPreview" zoomScale="60" zoomScalePageLayoutView="0" workbookViewId="0" topLeftCell="B1">
      <selection activeCell="G5" sqref="G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customWidth="1"/>
    <col min="5" max="5" width="96.625" style="2" customWidth="1"/>
    <col min="6" max="6" width="19.875" style="2" customWidth="1"/>
    <col min="7" max="7" width="19.00390625" style="2" customWidth="1"/>
    <col min="8" max="8" width="19.25390625" style="2" customWidth="1"/>
    <col min="9" max="16384" width="9.125" style="2" customWidth="1"/>
  </cols>
  <sheetData>
    <row r="2" spans="6:7" ht="18.75">
      <c r="F2" s="92"/>
      <c r="G2" s="92" t="s">
        <v>566</v>
      </c>
    </row>
    <row r="3" spans="6:7" ht="18.75">
      <c r="F3" s="92"/>
      <c r="G3" s="92" t="s">
        <v>10</v>
      </c>
    </row>
    <row r="4" spans="6:7" ht="18.75">
      <c r="F4" s="92"/>
      <c r="G4" s="92" t="s">
        <v>567</v>
      </c>
    </row>
    <row r="5" spans="6:7" ht="18.75">
      <c r="F5" s="92"/>
      <c r="G5" s="92" t="s">
        <v>724</v>
      </c>
    </row>
    <row r="6" ht="18.75">
      <c r="F6" s="92"/>
    </row>
    <row r="7" spans="2:7" ht="14.25" customHeight="1">
      <c r="B7" s="93"/>
      <c r="C7" s="93"/>
      <c r="D7" s="93"/>
      <c r="E7" s="93"/>
      <c r="F7" s="93"/>
      <c r="G7" s="93"/>
    </row>
    <row r="8" spans="2:7" ht="17.25" customHeight="1">
      <c r="B8" s="255" t="s">
        <v>568</v>
      </c>
      <c r="C8" s="256"/>
      <c r="D8" s="256"/>
      <c r="E8" s="256"/>
      <c r="F8" s="256"/>
      <c r="G8" s="256"/>
    </row>
    <row r="9" spans="2:7" ht="17.25" customHeight="1">
      <c r="B9" s="94"/>
      <c r="C9" s="95"/>
      <c r="D9" s="95"/>
      <c r="E9" s="95"/>
      <c r="F9" s="95"/>
      <c r="G9" s="95"/>
    </row>
    <row r="10" spans="1:8" ht="162" customHeight="1">
      <c r="A10" s="45" t="s">
        <v>96</v>
      </c>
      <c r="B10" s="96" t="s">
        <v>60</v>
      </c>
      <c r="C10" s="96" t="s">
        <v>61</v>
      </c>
      <c r="D10" s="96" t="s">
        <v>569</v>
      </c>
      <c r="E10" s="1" t="s">
        <v>570</v>
      </c>
      <c r="F10" s="97" t="s">
        <v>6</v>
      </c>
      <c r="G10" s="1" t="s">
        <v>7</v>
      </c>
      <c r="H10" s="1" t="s">
        <v>571</v>
      </c>
    </row>
    <row r="11" spans="1:8" ht="18.75">
      <c r="A11" s="98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10" s="75" customFormat="1" ht="18.75">
      <c r="A12" s="99"/>
      <c r="B12" s="100"/>
      <c r="C12" s="101"/>
      <c r="D12" s="101" t="s">
        <v>572</v>
      </c>
      <c r="E12" s="102"/>
      <c r="F12" s="102">
        <f>SUM(F13:F16)</f>
        <v>96000</v>
      </c>
      <c r="G12" s="102">
        <f>SUM(G13:G16)</f>
        <v>357290</v>
      </c>
      <c r="H12" s="102">
        <f>SUM(H13:H16)</f>
        <v>453290</v>
      </c>
      <c r="I12" s="8"/>
      <c r="J12" s="8"/>
    </row>
    <row r="13" spans="1:10" s="75" customFormat="1" ht="47.25">
      <c r="A13" s="16" t="s">
        <v>124</v>
      </c>
      <c r="B13" s="16" t="s">
        <v>125</v>
      </c>
      <c r="C13" s="17" t="s">
        <v>62</v>
      </c>
      <c r="D13" s="17" t="s">
        <v>118</v>
      </c>
      <c r="E13" s="103" t="s">
        <v>573</v>
      </c>
      <c r="F13" s="104">
        <v>50000</v>
      </c>
      <c r="G13" s="103"/>
      <c r="H13" s="103">
        <f>G13+F13</f>
        <v>50000</v>
      </c>
      <c r="I13" s="8"/>
      <c r="J13" s="8"/>
    </row>
    <row r="14" spans="1:10" s="75" customFormat="1" ht="47.25">
      <c r="A14" s="16" t="s">
        <v>124</v>
      </c>
      <c r="B14" s="16" t="s">
        <v>125</v>
      </c>
      <c r="C14" s="17" t="s">
        <v>62</v>
      </c>
      <c r="D14" s="17" t="s">
        <v>118</v>
      </c>
      <c r="E14" s="103" t="s">
        <v>654</v>
      </c>
      <c r="F14" s="104"/>
      <c r="G14" s="103">
        <f>128645*2</f>
        <v>257290</v>
      </c>
      <c r="H14" s="103">
        <f>G14+F14</f>
        <v>257290</v>
      </c>
      <c r="I14" s="8"/>
      <c r="J14" s="8"/>
    </row>
    <row r="15" spans="1:10" s="75" customFormat="1" ht="18.75">
      <c r="A15" s="16" t="s">
        <v>612</v>
      </c>
      <c r="B15" s="16" t="s">
        <v>613</v>
      </c>
      <c r="C15" s="17" t="s">
        <v>614</v>
      </c>
      <c r="D15" s="17" t="s">
        <v>615</v>
      </c>
      <c r="E15" s="103" t="s">
        <v>625</v>
      </c>
      <c r="F15" s="104">
        <v>46000</v>
      </c>
      <c r="G15" s="103"/>
      <c r="H15" s="103">
        <f>G15+F15</f>
        <v>46000</v>
      </c>
      <c r="I15" s="8"/>
      <c r="J15" s="8"/>
    </row>
    <row r="16" spans="1:10" ht="18.75">
      <c r="A16" s="16" t="s">
        <v>126</v>
      </c>
      <c r="B16" s="16" t="s">
        <v>127</v>
      </c>
      <c r="C16" s="17" t="s">
        <v>63</v>
      </c>
      <c r="D16" s="17" t="s">
        <v>128</v>
      </c>
      <c r="E16" s="103" t="s">
        <v>574</v>
      </c>
      <c r="F16" s="103"/>
      <c r="G16" s="103">
        <v>100000</v>
      </c>
      <c r="H16" s="103">
        <f>G16+F16</f>
        <v>100000</v>
      </c>
      <c r="I16" s="9"/>
      <c r="J16" s="9"/>
    </row>
    <row r="17" spans="1:10" s="75" customFormat="1" ht="18.75">
      <c r="A17" s="99"/>
      <c r="B17" s="100"/>
      <c r="C17" s="100"/>
      <c r="D17" s="101" t="s">
        <v>575</v>
      </c>
      <c r="E17" s="101"/>
      <c r="F17" s="102">
        <f>SUM(F18:F19)</f>
        <v>2934344</v>
      </c>
      <c r="G17" s="102">
        <f>SUM(G18:G19)</f>
        <v>4030031</v>
      </c>
      <c r="H17" s="102">
        <f>SUM(H18:H19)</f>
        <v>6964375</v>
      </c>
      <c r="I17" s="8"/>
      <c r="J17" s="8"/>
    </row>
    <row r="18" spans="1:10" ht="18.75">
      <c r="A18" s="16" t="s">
        <v>134</v>
      </c>
      <c r="B18" s="16" t="s">
        <v>31</v>
      </c>
      <c r="C18" s="17" t="s">
        <v>64</v>
      </c>
      <c r="D18" s="17" t="s">
        <v>135</v>
      </c>
      <c r="E18" s="105" t="s">
        <v>576</v>
      </c>
      <c r="F18" s="103"/>
      <c r="G18" s="103">
        <v>204717</v>
      </c>
      <c r="H18" s="103">
        <f>F18+G18</f>
        <v>204717</v>
      </c>
      <c r="I18" s="9"/>
      <c r="J18" s="9"/>
    </row>
    <row r="19" spans="1:10" ht="47.25">
      <c r="A19" s="16" t="s">
        <v>136</v>
      </c>
      <c r="B19" s="16" t="s">
        <v>32</v>
      </c>
      <c r="C19" s="17" t="s">
        <v>65</v>
      </c>
      <c r="D19" s="17" t="s">
        <v>137</v>
      </c>
      <c r="E19" s="105" t="s">
        <v>576</v>
      </c>
      <c r="F19" s="103">
        <v>2934344</v>
      </c>
      <c r="G19" s="103">
        <v>3825314</v>
      </c>
      <c r="H19" s="103">
        <f>F19+G19</f>
        <v>6759658</v>
      </c>
      <c r="I19" s="9"/>
      <c r="J19" s="9"/>
    </row>
    <row r="20" spans="1:10" ht="18.75">
      <c r="A20" s="98"/>
      <c r="B20" s="100"/>
      <c r="C20" s="100"/>
      <c r="D20" s="101" t="s">
        <v>577</v>
      </c>
      <c r="E20" s="101"/>
      <c r="F20" s="101">
        <f>SUM(F21:F28)</f>
        <v>4150982</v>
      </c>
      <c r="G20" s="101">
        <f>SUM(G21:G28)</f>
        <v>2241670</v>
      </c>
      <c r="H20" s="101">
        <f>SUM(H21:H28)</f>
        <v>6392652</v>
      </c>
      <c r="I20" s="9"/>
      <c r="J20" s="9"/>
    </row>
    <row r="21" spans="1:10" ht="18.75">
      <c r="A21" s="16" t="s">
        <v>153</v>
      </c>
      <c r="B21" s="16" t="s">
        <v>140</v>
      </c>
      <c r="C21" s="17" t="s">
        <v>67</v>
      </c>
      <c r="D21" s="17" t="s">
        <v>141</v>
      </c>
      <c r="E21" s="105" t="s">
        <v>578</v>
      </c>
      <c r="F21" s="105">
        <v>67360</v>
      </c>
      <c r="G21" s="105"/>
      <c r="H21" s="105">
        <f aca="true" t="shared" si="0" ref="H21:H28">F21+G21</f>
        <v>67360</v>
      </c>
      <c r="I21" s="9"/>
      <c r="J21" s="9"/>
    </row>
    <row r="22" spans="1:10" ht="18.75">
      <c r="A22" s="16" t="s">
        <v>154</v>
      </c>
      <c r="B22" s="16" t="s">
        <v>41</v>
      </c>
      <c r="C22" s="17" t="s">
        <v>69</v>
      </c>
      <c r="D22" s="17" t="s">
        <v>85</v>
      </c>
      <c r="E22" s="105" t="s">
        <v>578</v>
      </c>
      <c r="F22" s="106">
        <v>96000</v>
      </c>
      <c r="G22" s="105">
        <v>393557</v>
      </c>
      <c r="H22" s="105">
        <f t="shared" si="0"/>
        <v>489557</v>
      </c>
      <c r="I22" s="9"/>
      <c r="J22" s="9"/>
    </row>
    <row r="23" spans="1:10" ht="18.75">
      <c r="A23" s="16" t="s">
        <v>165</v>
      </c>
      <c r="B23" s="16" t="s">
        <v>166</v>
      </c>
      <c r="C23" s="17" t="s">
        <v>71</v>
      </c>
      <c r="D23" s="17" t="s">
        <v>167</v>
      </c>
      <c r="E23" s="105" t="s">
        <v>578</v>
      </c>
      <c r="F23" s="105">
        <v>35000</v>
      </c>
      <c r="G23" s="105"/>
      <c r="H23" s="105">
        <f t="shared" si="0"/>
        <v>35000</v>
      </c>
      <c r="I23" s="9"/>
      <c r="J23" s="9"/>
    </row>
    <row r="24" spans="1:10" ht="18.75">
      <c r="A24" s="16" t="s">
        <v>168</v>
      </c>
      <c r="B24" s="16" t="s">
        <v>169</v>
      </c>
      <c r="C24" s="17" t="s">
        <v>71</v>
      </c>
      <c r="D24" s="17" t="s">
        <v>170</v>
      </c>
      <c r="E24" s="105" t="s">
        <v>578</v>
      </c>
      <c r="F24" s="105">
        <v>101030</v>
      </c>
      <c r="G24" s="105"/>
      <c r="H24" s="105">
        <f t="shared" si="0"/>
        <v>101030</v>
      </c>
      <c r="I24" s="9"/>
      <c r="J24" s="9"/>
    </row>
    <row r="25" spans="1:10" ht="37.5">
      <c r="A25" s="16" t="s">
        <v>171</v>
      </c>
      <c r="B25" s="16" t="s">
        <v>172</v>
      </c>
      <c r="C25" s="17" t="s">
        <v>71</v>
      </c>
      <c r="D25" s="17" t="s">
        <v>173</v>
      </c>
      <c r="E25" s="106" t="s">
        <v>579</v>
      </c>
      <c r="F25" s="105">
        <v>131900</v>
      </c>
      <c r="G25" s="105"/>
      <c r="H25" s="105">
        <f t="shared" si="0"/>
        <v>131900</v>
      </c>
      <c r="I25" s="9"/>
      <c r="J25" s="9"/>
    </row>
    <row r="26" spans="1:10" ht="18.75">
      <c r="A26" s="16" t="s">
        <v>174</v>
      </c>
      <c r="B26" s="16" t="s">
        <v>175</v>
      </c>
      <c r="C26" s="17" t="s">
        <v>71</v>
      </c>
      <c r="D26" s="17" t="s">
        <v>176</v>
      </c>
      <c r="E26" s="105" t="s">
        <v>578</v>
      </c>
      <c r="F26" s="105">
        <v>2026472</v>
      </c>
      <c r="G26" s="105"/>
      <c r="H26" s="105">
        <f t="shared" si="0"/>
        <v>2026472</v>
      </c>
      <c r="I26" s="9"/>
      <c r="J26" s="9"/>
    </row>
    <row r="27" spans="1:10" ht="18.75">
      <c r="A27" s="16" t="s">
        <v>354</v>
      </c>
      <c r="B27" s="16">
        <v>2152</v>
      </c>
      <c r="C27" s="17" t="s">
        <v>71</v>
      </c>
      <c r="D27" s="17" t="s">
        <v>356</v>
      </c>
      <c r="E27" s="105" t="s">
        <v>578</v>
      </c>
      <c r="F27" s="105">
        <v>1693220</v>
      </c>
      <c r="G27" s="105"/>
      <c r="H27" s="105">
        <f t="shared" si="0"/>
        <v>1693220</v>
      </c>
      <c r="I27" s="9"/>
      <c r="J27" s="9"/>
    </row>
    <row r="28" spans="1:10" ht="31.5">
      <c r="A28" s="16" t="s">
        <v>411</v>
      </c>
      <c r="B28" s="16" t="s">
        <v>425</v>
      </c>
      <c r="C28" s="17" t="s">
        <v>95</v>
      </c>
      <c r="D28" s="17" t="s">
        <v>408</v>
      </c>
      <c r="E28" s="105" t="s">
        <v>626</v>
      </c>
      <c r="F28" s="105"/>
      <c r="G28" s="105">
        <v>1848113</v>
      </c>
      <c r="H28" s="105">
        <f t="shared" si="0"/>
        <v>1848113</v>
      </c>
      <c r="I28" s="9"/>
      <c r="J28" s="9"/>
    </row>
    <row r="29" spans="1:10" ht="37.5">
      <c r="A29" s="98"/>
      <c r="B29" s="100"/>
      <c r="C29" s="100"/>
      <c r="D29" s="171" t="s">
        <v>580</v>
      </c>
      <c r="E29" s="102"/>
      <c r="F29" s="102">
        <f>SUM(F33:F42)</f>
        <v>7733344</v>
      </c>
      <c r="G29" s="102">
        <f>SUM(G33:G42)</f>
        <v>0</v>
      </c>
      <c r="H29" s="102">
        <f>SUM(H33:H42)</f>
        <v>7733344</v>
      </c>
      <c r="I29" s="9"/>
      <c r="J29" s="9"/>
    </row>
    <row r="30" spans="1:10" ht="37.5">
      <c r="A30" s="132" t="s">
        <v>720</v>
      </c>
      <c r="B30" s="132" t="s">
        <v>721</v>
      </c>
      <c r="C30" s="133" t="s">
        <v>73</v>
      </c>
      <c r="D30" s="133" t="s">
        <v>722</v>
      </c>
      <c r="E30" s="103" t="s">
        <v>585</v>
      </c>
      <c r="F30" s="103">
        <v>17200</v>
      </c>
      <c r="G30" s="102"/>
      <c r="H30" s="103">
        <f aca="true" t="shared" si="1" ref="H30:H35">F30+G30</f>
        <v>17200</v>
      </c>
      <c r="I30" s="9"/>
      <c r="J30" s="9"/>
    </row>
    <row r="31" spans="1:10" ht="37.5">
      <c r="A31" s="132" t="s">
        <v>711</v>
      </c>
      <c r="B31" s="132" t="s">
        <v>712</v>
      </c>
      <c r="C31" s="133" t="s">
        <v>72</v>
      </c>
      <c r="D31" s="133" t="s">
        <v>713</v>
      </c>
      <c r="E31" s="103" t="s">
        <v>585</v>
      </c>
      <c r="F31" s="103">
        <v>79700</v>
      </c>
      <c r="G31" s="102"/>
      <c r="H31" s="103">
        <f t="shared" si="1"/>
        <v>79700</v>
      </c>
      <c r="I31" s="9"/>
      <c r="J31" s="9"/>
    </row>
    <row r="32" spans="1:10" ht="56.25">
      <c r="A32" s="132" t="s">
        <v>717</v>
      </c>
      <c r="B32" s="132" t="s">
        <v>718</v>
      </c>
      <c r="C32" s="133" t="s">
        <v>31</v>
      </c>
      <c r="D32" s="133" t="s">
        <v>719</v>
      </c>
      <c r="E32" s="103" t="s">
        <v>585</v>
      </c>
      <c r="F32" s="103">
        <v>8700</v>
      </c>
      <c r="G32" s="102"/>
      <c r="H32" s="103">
        <f t="shared" si="1"/>
        <v>8700</v>
      </c>
      <c r="I32" s="9"/>
      <c r="J32" s="9"/>
    </row>
    <row r="33" spans="1:10" ht="37.5">
      <c r="A33" s="132" t="s">
        <v>233</v>
      </c>
      <c r="B33" s="132" t="s">
        <v>234</v>
      </c>
      <c r="C33" s="133" t="s">
        <v>74</v>
      </c>
      <c r="D33" s="133" t="s">
        <v>235</v>
      </c>
      <c r="E33" s="103" t="s">
        <v>581</v>
      </c>
      <c r="F33" s="103">
        <v>474323</v>
      </c>
      <c r="G33" s="103"/>
      <c r="H33" s="103">
        <f t="shared" si="1"/>
        <v>474323</v>
      </c>
      <c r="I33" s="9"/>
      <c r="J33" s="9"/>
    </row>
    <row r="34" spans="1:10" ht="37.5">
      <c r="A34" s="132" t="s">
        <v>228</v>
      </c>
      <c r="B34" s="132" t="s">
        <v>76</v>
      </c>
      <c r="C34" s="133" t="s">
        <v>31</v>
      </c>
      <c r="D34" s="133" t="s">
        <v>229</v>
      </c>
      <c r="E34" s="103" t="s">
        <v>582</v>
      </c>
      <c r="F34" s="103">
        <v>1267921</v>
      </c>
      <c r="G34" s="103"/>
      <c r="H34" s="103">
        <f t="shared" si="1"/>
        <v>1267921</v>
      </c>
      <c r="I34" s="9"/>
      <c r="J34" s="9"/>
    </row>
    <row r="35" spans="1:10" ht="18.75">
      <c r="A35" s="132" t="s">
        <v>351</v>
      </c>
      <c r="B35" s="132">
        <v>3242</v>
      </c>
      <c r="C35" s="133" t="s">
        <v>16</v>
      </c>
      <c r="D35" s="133" t="s">
        <v>376</v>
      </c>
      <c r="E35" s="103" t="s">
        <v>583</v>
      </c>
      <c r="F35" s="103">
        <v>94600</v>
      </c>
      <c r="G35" s="103"/>
      <c r="H35" s="103">
        <f t="shared" si="1"/>
        <v>94600</v>
      </c>
      <c r="I35" s="9"/>
      <c r="J35" s="9"/>
    </row>
    <row r="36" spans="1:10" ht="18.75">
      <c r="A36" s="16" t="s">
        <v>351</v>
      </c>
      <c r="B36" s="16">
        <v>3242</v>
      </c>
      <c r="C36" s="17" t="s">
        <v>16</v>
      </c>
      <c r="D36" s="17" t="s">
        <v>376</v>
      </c>
      <c r="E36" s="103" t="s">
        <v>583</v>
      </c>
      <c r="F36" s="103">
        <v>100000</v>
      </c>
      <c r="G36" s="103"/>
      <c r="H36" s="103">
        <f aca="true" t="shared" si="2" ref="H36:H42">F36+G36</f>
        <v>100000</v>
      </c>
      <c r="I36" s="9"/>
      <c r="J36" s="9"/>
    </row>
    <row r="37" spans="1:10" ht="37.5">
      <c r="A37" s="16">
        <v>813242</v>
      </c>
      <c r="B37" s="16">
        <v>3242</v>
      </c>
      <c r="C37" s="17" t="s">
        <v>16</v>
      </c>
      <c r="D37" s="17" t="s">
        <v>376</v>
      </c>
      <c r="E37" s="103" t="s">
        <v>584</v>
      </c>
      <c r="F37" s="103">
        <v>6500</v>
      </c>
      <c r="G37" s="103"/>
      <c r="H37" s="103">
        <f t="shared" si="2"/>
        <v>6500</v>
      </c>
      <c r="I37" s="9"/>
      <c r="J37" s="9"/>
    </row>
    <row r="38" spans="1:10" ht="18.75">
      <c r="A38" s="16" t="s">
        <v>202</v>
      </c>
      <c r="B38" s="16" t="s">
        <v>46</v>
      </c>
      <c r="C38" s="17" t="s">
        <v>72</v>
      </c>
      <c r="D38" s="17" t="s">
        <v>203</v>
      </c>
      <c r="E38" s="103" t="s">
        <v>585</v>
      </c>
      <c r="F38" s="103">
        <v>25000</v>
      </c>
      <c r="G38" s="103"/>
      <c r="H38" s="103">
        <f t="shared" si="2"/>
        <v>25000</v>
      </c>
      <c r="I38" s="9"/>
      <c r="J38" s="9"/>
    </row>
    <row r="39" spans="1:10" ht="18.75">
      <c r="A39" s="16" t="s">
        <v>204</v>
      </c>
      <c r="B39" s="16" t="s">
        <v>205</v>
      </c>
      <c r="C39" s="17" t="s">
        <v>73</v>
      </c>
      <c r="D39" s="17" t="s">
        <v>206</v>
      </c>
      <c r="E39" s="103" t="s">
        <v>585</v>
      </c>
      <c r="F39" s="103">
        <v>65000</v>
      </c>
      <c r="G39" s="103"/>
      <c r="H39" s="103">
        <f t="shared" si="2"/>
        <v>65000</v>
      </c>
      <c r="I39" s="9"/>
      <c r="J39" s="9"/>
    </row>
    <row r="40" spans="1:10" ht="31.5">
      <c r="A40" s="16" t="s">
        <v>207</v>
      </c>
      <c r="B40" s="16" t="s">
        <v>47</v>
      </c>
      <c r="C40" s="17" t="s">
        <v>73</v>
      </c>
      <c r="D40" s="17" t="s">
        <v>36</v>
      </c>
      <c r="E40" s="103" t="s">
        <v>585</v>
      </c>
      <c r="F40" s="103">
        <v>500000</v>
      </c>
      <c r="G40" s="103"/>
      <c r="H40" s="103">
        <f t="shared" si="2"/>
        <v>500000</v>
      </c>
      <c r="I40" s="9"/>
      <c r="J40" s="9"/>
    </row>
    <row r="41" spans="1:10" ht="31.5">
      <c r="A41" s="16" t="s">
        <v>208</v>
      </c>
      <c r="B41" s="16" t="s">
        <v>48</v>
      </c>
      <c r="C41" s="17" t="s">
        <v>73</v>
      </c>
      <c r="D41" s="17" t="s">
        <v>119</v>
      </c>
      <c r="E41" s="103" t="s">
        <v>585</v>
      </c>
      <c r="F41" s="103">
        <v>100000</v>
      </c>
      <c r="G41" s="103"/>
      <c r="H41" s="103">
        <f t="shared" si="2"/>
        <v>100000</v>
      </c>
      <c r="I41" s="9"/>
      <c r="J41" s="9"/>
    </row>
    <row r="42" spans="1:10" ht="31.5">
      <c r="A42" s="16" t="s">
        <v>209</v>
      </c>
      <c r="B42" s="16" t="s">
        <v>210</v>
      </c>
      <c r="C42" s="17" t="s">
        <v>73</v>
      </c>
      <c r="D42" s="17" t="s">
        <v>37</v>
      </c>
      <c r="E42" s="103" t="s">
        <v>585</v>
      </c>
      <c r="F42" s="103">
        <v>5100000</v>
      </c>
      <c r="G42" s="103"/>
      <c r="H42" s="103">
        <f t="shared" si="2"/>
        <v>5100000</v>
      </c>
      <c r="I42" s="9"/>
      <c r="J42" s="9"/>
    </row>
    <row r="43" spans="1:8" s="8" customFormat="1" ht="18.75">
      <c r="A43" s="107"/>
      <c r="B43" s="100"/>
      <c r="C43" s="100"/>
      <c r="D43" s="101" t="s">
        <v>586</v>
      </c>
      <c r="E43" s="102"/>
      <c r="F43" s="102">
        <f>F44</f>
        <v>24000</v>
      </c>
      <c r="G43" s="102">
        <f>G44</f>
        <v>0</v>
      </c>
      <c r="H43" s="102">
        <f>H44</f>
        <v>24000</v>
      </c>
    </row>
    <row r="44" spans="1:8" s="9" customFormat="1" ht="18.75">
      <c r="A44" s="16" t="s">
        <v>256</v>
      </c>
      <c r="B44" s="16" t="s">
        <v>56</v>
      </c>
      <c r="C44" s="17" t="s">
        <v>74</v>
      </c>
      <c r="D44" s="17" t="s">
        <v>93</v>
      </c>
      <c r="E44" s="105" t="s">
        <v>587</v>
      </c>
      <c r="F44" s="103">
        <v>24000</v>
      </c>
      <c r="G44" s="103"/>
      <c r="H44" s="103">
        <f>F44+G44</f>
        <v>24000</v>
      </c>
    </row>
    <row r="45" spans="1:10" s="75" customFormat="1" ht="37.5">
      <c r="A45" s="99"/>
      <c r="B45" s="100"/>
      <c r="C45" s="100"/>
      <c r="D45" s="101" t="s">
        <v>588</v>
      </c>
      <c r="E45" s="101"/>
      <c r="F45" s="102">
        <f>SUM(F46:F53)</f>
        <v>6923929</v>
      </c>
      <c r="G45" s="102">
        <f>SUM(G46:G53)</f>
        <v>3714087</v>
      </c>
      <c r="H45" s="102">
        <f>SUM(H46:H53)</f>
        <v>10638016</v>
      </c>
      <c r="I45" s="8"/>
      <c r="J45" s="8"/>
    </row>
    <row r="46" spans="1:10" s="75" customFormat="1" ht="47.25">
      <c r="A46" s="16" t="s">
        <v>641</v>
      </c>
      <c r="B46" s="16" t="s">
        <v>642</v>
      </c>
      <c r="C46" s="17" t="s">
        <v>74</v>
      </c>
      <c r="D46" s="17" t="s">
        <v>643</v>
      </c>
      <c r="E46" s="105" t="s">
        <v>666</v>
      </c>
      <c r="F46" s="103">
        <v>500000</v>
      </c>
      <c r="G46" s="102"/>
      <c r="H46" s="105">
        <f aca="true" t="shared" si="3" ref="H46:H53">F46+G46</f>
        <v>500000</v>
      </c>
      <c r="I46" s="8"/>
      <c r="J46" s="8"/>
    </row>
    <row r="47" spans="1:10" s="75" customFormat="1" ht="37.5">
      <c r="A47" s="16" t="s">
        <v>263</v>
      </c>
      <c r="B47" s="16" t="s">
        <v>39</v>
      </c>
      <c r="C47" s="17" t="s">
        <v>105</v>
      </c>
      <c r="D47" s="17" t="s">
        <v>264</v>
      </c>
      <c r="E47" s="105" t="s">
        <v>609</v>
      </c>
      <c r="F47" s="103">
        <v>37099</v>
      </c>
      <c r="G47" s="103">
        <v>128200</v>
      </c>
      <c r="H47" s="105">
        <f t="shared" si="3"/>
        <v>165299</v>
      </c>
      <c r="I47" s="8"/>
      <c r="J47" s="8"/>
    </row>
    <row r="48" spans="1:10" ht="18.75">
      <c r="A48" s="16" t="s">
        <v>384</v>
      </c>
      <c r="B48" s="16" t="s">
        <v>385</v>
      </c>
      <c r="C48" s="17" t="s">
        <v>78</v>
      </c>
      <c r="D48" s="17" t="s">
        <v>386</v>
      </c>
      <c r="E48" s="105" t="s">
        <v>589</v>
      </c>
      <c r="F48" s="103">
        <v>60000</v>
      </c>
      <c r="G48" s="103"/>
      <c r="H48" s="105">
        <f t="shared" si="3"/>
        <v>60000</v>
      </c>
      <c r="I48" s="9"/>
      <c r="J48" s="9"/>
    </row>
    <row r="49" spans="1:10" ht="18.75">
      <c r="A49" s="16" t="s">
        <v>273</v>
      </c>
      <c r="B49" s="16" t="s">
        <v>274</v>
      </c>
      <c r="C49" s="17" t="s">
        <v>78</v>
      </c>
      <c r="D49" s="17" t="s">
        <v>275</v>
      </c>
      <c r="E49" s="105" t="s">
        <v>589</v>
      </c>
      <c r="F49" s="103">
        <v>2186726</v>
      </c>
      <c r="G49" s="103">
        <v>3585887</v>
      </c>
      <c r="H49" s="105">
        <f t="shared" si="3"/>
        <v>5772613</v>
      </c>
      <c r="I49" s="9"/>
      <c r="J49" s="9"/>
    </row>
    <row r="50" spans="1:10" ht="18.75">
      <c r="A50" s="16" t="s">
        <v>279</v>
      </c>
      <c r="B50" s="16" t="s">
        <v>58</v>
      </c>
      <c r="C50" s="17" t="s">
        <v>68</v>
      </c>
      <c r="D50" s="17" t="s">
        <v>106</v>
      </c>
      <c r="E50" s="105" t="s">
        <v>590</v>
      </c>
      <c r="F50" s="105">
        <v>53152</v>
      </c>
      <c r="G50" s="105"/>
      <c r="H50" s="105">
        <f t="shared" si="3"/>
        <v>53152</v>
      </c>
      <c r="I50" s="9"/>
      <c r="J50" s="9"/>
    </row>
    <row r="51" spans="1:8" s="108" customFormat="1" ht="31.5" customHeight="1">
      <c r="A51" s="16" t="s">
        <v>283</v>
      </c>
      <c r="B51" s="16" t="s">
        <v>100</v>
      </c>
      <c r="C51" s="17" t="s">
        <v>68</v>
      </c>
      <c r="D51" s="17" t="s">
        <v>101</v>
      </c>
      <c r="E51" s="105" t="s">
        <v>590</v>
      </c>
      <c r="F51" s="106">
        <v>3268675</v>
      </c>
      <c r="G51" s="106"/>
      <c r="H51" s="106">
        <f t="shared" si="3"/>
        <v>3268675</v>
      </c>
    </row>
    <row r="52" spans="1:10" ht="18.75">
      <c r="A52" s="16" t="s">
        <v>287</v>
      </c>
      <c r="B52" s="16" t="s">
        <v>107</v>
      </c>
      <c r="C52" s="17" t="s">
        <v>68</v>
      </c>
      <c r="D52" s="17" t="s">
        <v>288</v>
      </c>
      <c r="E52" s="105" t="s">
        <v>590</v>
      </c>
      <c r="F52" s="105">
        <f>425000+300000</f>
        <v>725000</v>
      </c>
      <c r="G52" s="105"/>
      <c r="H52" s="106">
        <f t="shared" si="3"/>
        <v>725000</v>
      </c>
      <c r="I52" s="9"/>
      <c r="J52" s="9"/>
    </row>
    <row r="53" spans="1:10" ht="31.5">
      <c r="A53" s="16" t="s">
        <v>292</v>
      </c>
      <c r="B53" s="16" t="s">
        <v>108</v>
      </c>
      <c r="C53" s="17" t="s">
        <v>68</v>
      </c>
      <c r="D53" s="17" t="s">
        <v>109</v>
      </c>
      <c r="E53" s="105" t="s">
        <v>590</v>
      </c>
      <c r="F53" s="105">
        <v>93277</v>
      </c>
      <c r="G53" s="105"/>
      <c r="H53" s="106">
        <f t="shared" si="3"/>
        <v>93277</v>
      </c>
      <c r="I53" s="9"/>
      <c r="J53" s="9"/>
    </row>
    <row r="54" spans="1:10" s="75" customFormat="1" ht="68.25" customHeight="1">
      <c r="A54" s="99"/>
      <c r="B54" s="100"/>
      <c r="C54" s="100"/>
      <c r="D54" s="101" t="s">
        <v>350</v>
      </c>
      <c r="E54" s="102"/>
      <c r="F54" s="102">
        <f>SUM(F55:F58)</f>
        <v>6320396</v>
      </c>
      <c r="G54" s="102">
        <f>SUM(G55:G58)</f>
        <v>5637113</v>
      </c>
      <c r="H54" s="102">
        <f>SUM(H55:H58)</f>
        <v>11957509</v>
      </c>
      <c r="I54" s="8"/>
      <c r="J54" s="8"/>
    </row>
    <row r="55" spans="1:10" s="75" customFormat="1" ht="68.25" customHeight="1">
      <c r="A55" s="16" t="s">
        <v>305</v>
      </c>
      <c r="B55" s="16">
        <v>6030</v>
      </c>
      <c r="C55" s="17" t="s">
        <v>15</v>
      </c>
      <c r="D55" s="17" t="s">
        <v>307</v>
      </c>
      <c r="E55" s="105" t="s">
        <v>591</v>
      </c>
      <c r="F55" s="104">
        <v>583294</v>
      </c>
      <c r="G55" s="103">
        <v>232000</v>
      </c>
      <c r="H55" s="103">
        <f aca="true" t="shared" si="4" ref="H55:H67">F55+G55</f>
        <v>815294</v>
      </c>
      <c r="I55" s="8"/>
      <c r="J55" s="8"/>
    </row>
    <row r="56" spans="1:10" ht="18.75">
      <c r="A56" s="16" t="s">
        <v>619</v>
      </c>
      <c r="B56" s="16" t="s">
        <v>620</v>
      </c>
      <c r="C56" s="17" t="s">
        <v>117</v>
      </c>
      <c r="D56" s="17" t="s">
        <v>597</v>
      </c>
      <c r="E56" s="105" t="s">
        <v>591</v>
      </c>
      <c r="F56" s="103"/>
      <c r="G56" s="103">
        <v>400000</v>
      </c>
      <c r="H56" s="103">
        <f t="shared" si="4"/>
        <v>400000</v>
      </c>
      <c r="I56" s="9"/>
      <c r="J56" s="9"/>
    </row>
    <row r="57" spans="1:10" ht="31.5">
      <c r="A57" s="16" t="s">
        <v>318</v>
      </c>
      <c r="B57" s="16" t="s">
        <v>319</v>
      </c>
      <c r="C57" s="17" t="s">
        <v>320</v>
      </c>
      <c r="D57" s="17" t="s">
        <v>321</v>
      </c>
      <c r="E57" s="105" t="s">
        <v>592</v>
      </c>
      <c r="F57" s="103">
        <v>5737102</v>
      </c>
      <c r="G57" s="103">
        <v>4909113</v>
      </c>
      <c r="H57" s="103">
        <f t="shared" si="4"/>
        <v>10646215</v>
      </c>
      <c r="I57" s="9"/>
      <c r="J57" s="9"/>
    </row>
    <row r="58" spans="1:8" s="108" customFormat="1" ht="18.75">
      <c r="A58" s="16" t="s">
        <v>328</v>
      </c>
      <c r="B58" s="16" t="s">
        <v>329</v>
      </c>
      <c r="C58" s="17" t="s">
        <v>81</v>
      </c>
      <c r="D58" s="17" t="s">
        <v>38</v>
      </c>
      <c r="E58" s="106"/>
      <c r="F58" s="104"/>
      <c r="G58" s="104">
        <f>55500+40500</f>
        <v>96000</v>
      </c>
      <c r="H58" s="103">
        <f t="shared" si="4"/>
        <v>96000</v>
      </c>
    </row>
    <row r="59" spans="1:10" s="75" customFormat="1" ht="18.75">
      <c r="A59" s="99"/>
      <c r="B59" s="109"/>
      <c r="C59" s="110"/>
      <c r="D59" s="101" t="s">
        <v>352</v>
      </c>
      <c r="E59" s="101"/>
      <c r="F59" s="102">
        <f>SUM(F60:F67)</f>
        <v>1024125</v>
      </c>
      <c r="G59" s="102">
        <f>SUM(G60:G67)</f>
        <v>1445000</v>
      </c>
      <c r="H59" s="102">
        <f>SUM(H60:H67)</f>
        <v>2469125</v>
      </c>
      <c r="I59" s="8"/>
      <c r="J59" s="8"/>
    </row>
    <row r="60" spans="1:10" ht="31.5">
      <c r="A60" s="16" t="s">
        <v>335</v>
      </c>
      <c r="B60" s="16" t="s">
        <v>336</v>
      </c>
      <c r="C60" s="17" t="s">
        <v>72</v>
      </c>
      <c r="D60" s="17" t="s">
        <v>337</v>
      </c>
      <c r="E60" s="105" t="s">
        <v>593</v>
      </c>
      <c r="F60" s="103">
        <v>499125</v>
      </c>
      <c r="G60" s="103"/>
      <c r="H60" s="103">
        <f>F60+G60</f>
        <v>499125</v>
      </c>
      <c r="I60" s="9"/>
      <c r="J60" s="9"/>
    </row>
    <row r="61" spans="1:10" ht="37.5">
      <c r="A61" s="16" t="s">
        <v>338</v>
      </c>
      <c r="B61" s="16" t="s">
        <v>339</v>
      </c>
      <c r="C61" s="17" t="s">
        <v>4</v>
      </c>
      <c r="D61" s="17" t="s">
        <v>340</v>
      </c>
      <c r="E61" s="105" t="s">
        <v>594</v>
      </c>
      <c r="F61" s="103">
        <v>300000</v>
      </c>
      <c r="G61" s="103"/>
      <c r="H61" s="103">
        <f>F61+G61</f>
        <v>300000</v>
      </c>
      <c r="I61" s="9"/>
      <c r="J61" s="9"/>
    </row>
    <row r="62" spans="1:10" ht="18.75">
      <c r="A62" s="16" t="s">
        <v>338</v>
      </c>
      <c r="B62" s="16" t="s">
        <v>339</v>
      </c>
      <c r="C62" s="17" t="s">
        <v>4</v>
      </c>
      <c r="D62" s="17" t="s">
        <v>340</v>
      </c>
      <c r="E62" s="105" t="s">
        <v>595</v>
      </c>
      <c r="F62" s="103">
        <v>225000</v>
      </c>
      <c r="G62" s="103"/>
      <c r="H62" s="103">
        <f t="shared" si="4"/>
        <v>225000</v>
      </c>
      <c r="I62" s="9"/>
      <c r="J62" s="9"/>
    </row>
    <row r="63" spans="1:10" ht="18.75">
      <c r="A63" s="16" t="s">
        <v>338</v>
      </c>
      <c r="B63" s="16" t="s">
        <v>339</v>
      </c>
      <c r="C63" s="17" t="s">
        <v>4</v>
      </c>
      <c r="D63" s="17" t="s">
        <v>340</v>
      </c>
      <c r="E63" s="105" t="s">
        <v>595</v>
      </c>
      <c r="F63" s="103"/>
      <c r="G63" s="103">
        <v>400000</v>
      </c>
      <c r="H63" s="103">
        <f t="shared" si="4"/>
        <v>400000</v>
      </c>
      <c r="I63" s="9"/>
      <c r="J63" s="9"/>
    </row>
    <row r="64" spans="1:10" ht="31.5">
      <c r="A64" s="16" t="s">
        <v>622</v>
      </c>
      <c r="B64" s="16" t="s">
        <v>623</v>
      </c>
      <c r="C64" s="17" t="s">
        <v>4</v>
      </c>
      <c r="D64" s="17" t="s">
        <v>624</v>
      </c>
      <c r="E64" s="105" t="s">
        <v>663</v>
      </c>
      <c r="F64" s="103"/>
      <c r="G64" s="103">
        <v>500000</v>
      </c>
      <c r="H64" s="103">
        <f t="shared" si="4"/>
        <v>500000</v>
      </c>
      <c r="I64" s="9"/>
      <c r="J64" s="9"/>
    </row>
    <row r="65" spans="1:10" ht="31.5">
      <c r="A65" s="16" t="s">
        <v>622</v>
      </c>
      <c r="B65" s="16" t="s">
        <v>623</v>
      </c>
      <c r="C65" s="17" t="s">
        <v>4</v>
      </c>
      <c r="D65" s="17" t="s">
        <v>624</v>
      </c>
      <c r="E65" s="105" t="s">
        <v>603</v>
      </c>
      <c r="F65" s="103"/>
      <c r="G65" s="103">
        <v>145000</v>
      </c>
      <c r="H65" s="103">
        <f t="shared" si="4"/>
        <v>145000</v>
      </c>
      <c r="I65" s="9"/>
      <c r="J65" s="9"/>
    </row>
    <row r="66" spans="1:10" ht="31.5">
      <c r="A66" s="16"/>
      <c r="B66" s="16" t="s">
        <v>623</v>
      </c>
      <c r="C66" s="17" t="s">
        <v>4</v>
      </c>
      <c r="D66" s="17" t="s">
        <v>624</v>
      </c>
      <c r="E66" s="105" t="s">
        <v>663</v>
      </c>
      <c r="F66" s="103"/>
      <c r="G66" s="103">
        <v>300000</v>
      </c>
      <c r="H66" s="103">
        <f t="shared" si="4"/>
        <v>300000</v>
      </c>
      <c r="I66" s="9"/>
      <c r="J66" s="9"/>
    </row>
    <row r="67" spans="1:10" ht="31.5">
      <c r="A67" s="16" t="s">
        <v>622</v>
      </c>
      <c r="B67" s="16" t="s">
        <v>623</v>
      </c>
      <c r="C67" s="17" t="s">
        <v>4</v>
      </c>
      <c r="D67" s="17" t="s">
        <v>624</v>
      </c>
      <c r="E67" s="105" t="s">
        <v>603</v>
      </c>
      <c r="F67" s="103"/>
      <c r="G67" s="103">
        <v>100000</v>
      </c>
      <c r="H67" s="103">
        <f t="shared" si="4"/>
        <v>100000</v>
      </c>
      <c r="I67" s="9"/>
      <c r="J67" s="9"/>
    </row>
    <row r="68" spans="1:8" s="75" customFormat="1" ht="18.75">
      <c r="A68" s="99"/>
      <c r="B68" s="257" t="s">
        <v>17</v>
      </c>
      <c r="C68" s="257"/>
      <c r="D68" s="257"/>
      <c r="E68" s="257"/>
      <c r="F68" s="102">
        <f>F12+F17+F20+F29+F43+F45+F54+F59</f>
        <v>29207120</v>
      </c>
      <c r="G68" s="102">
        <f>G12+G17+G20+G29+G43+G45+G54+G59</f>
        <v>17425191</v>
      </c>
      <c r="H68" s="102">
        <f>H12+H17+H20+H29+H43+H45+H54+H59</f>
        <v>46632311</v>
      </c>
    </row>
    <row r="69" spans="2:8" ht="18.75">
      <c r="B69" s="111"/>
      <c r="C69" s="111"/>
      <c r="D69" s="111"/>
      <c r="E69" s="111"/>
      <c r="F69" s="111"/>
      <c r="G69" s="112"/>
      <c r="H69" s="10"/>
    </row>
    <row r="71" spans="2:9" ht="18.75">
      <c r="B71" s="113"/>
      <c r="C71" s="113"/>
      <c r="D71" s="113"/>
      <c r="E71" s="113"/>
      <c r="F71" s="113"/>
      <c r="G71" s="113"/>
      <c r="H71" s="113"/>
      <c r="I71" s="93"/>
    </row>
    <row r="72" spans="2:10" ht="18.75">
      <c r="B72" s="44" t="s">
        <v>116</v>
      </c>
      <c r="C72" s="19"/>
      <c r="D72" s="19"/>
      <c r="E72" s="44" t="s">
        <v>83</v>
      </c>
      <c r="F72" s="114"/>
      <c r="H72" s="5"/>
      <c r="I72" s="5"/>
      <c r="J72" s="5"/>
    </row>
    <row r="73" spans="6:8" ht="18.75">
      <c r="F73" s="115"/>
      <c r="G73" s="115"/>
      <c r="H73" s="93"/>
    </row>
    <row r="74" spans="2:8" ht="18.75">
      <c r="B74" s="2" t="s">
        <v>596</v>
      </c>
      <c r="F74" s="115"/>
      <c r="G74" s="115"/>
      <c r="H74" s="93"/>
    </row>
    <row r="75" spans="6:8" ht="18.75">
      <c r="F75" s="115"/>
      <c r="G75" s="115"/>
      <c r="H75" s="93"/>
    </row>
    <row r="76" spans="2:8" ht="18.75">
      <c r="B76" s="2" t="s">
        <v>436</v>
      </c>
      <c r="E76" s="2" t="s">
        <v>437</v>
      </c>
      <c r="F76" s="115"/>
      <c r="G76" s="115"/>
      <c r="H76" s="93"/>
    </row>
    <row r="77" spans="2:8" ht="18.75">
      <c r="B77" s="115"/>
      <c r="C77" s="115"/>
      <c r="D77" s="115"/>
      <c r="E77" s="115"/>
      <c r="F77" s="115"/>
      <c r="G77" s="115"/>
      <c r="H77" s="93"/>
    </row>
    <row r="78" spans="2:8" ht="18.75">
      <c r="B78" s="115"/>
      <c r="C78" s="115"/>
      <c r="D78" s="115"/>
      <c r="E78" s="115"/>
      <c r="F78" s="115"/>
      <c r="G78" s="115"/>
      <c r="H78" s="93"/>
    </row>
    <row r="79" spans="2:8" ht="18.75">
      <c r="B79" s="115"/>
      <c r="C79" s="115"/>
      <c r="D79" s="115"/>
      <c r="E79" s="115"/>
      <c r="F79" s="115"/>
      <c r="G79" s="115"/>
      <c r="H79" s="93"/>
    </row>
    <row r="80" spans="2:8" ht="18.75">
      <c r="B80" s="115"/>
      <c r="C80" s="115"/>
      <c r="D80" s="115"/>
      <c r="E80" s="115"/>
      <c r="F80" s="115"/>
      <c r="G80" s="115"/>
      <c r="H80" s="93"/>
    </row>
    <row r="81" spans="2:8" ht="18.75">
      <c r="B81" s="115"/>
      <c r="C81" s="115"/>
      <c r="D81" s="115"/>
      <c r="E81" s="115"/>
      <c r="F81" s="115"/>
      <c r="G81" s="115"/>
      <c r="H81" s="93"/>
    </row>
    <row r="82" spans="2:8" ht="18.75">
      <c r="B82" s="115"/>
      <c r="C82" s="115"/>
      <c r="D82" s="115"/>
      <c r="E82" s="115"/>
      <c r="F82" s="115"/>
      <c r="G82" s="115"/>
      <c r="H82" s="93"/>
    </row>
    <row r="83" spans="2:8" ht="18.75">
      <c r="B83" s="115"/>
      <c r="C83" s="115"/>
      <c r="D83" s="115"/>
      <c r="E83" s="115"/>
      <c r="F83" s="115"/>
      <c r="G83" s="115"/>
      <c r="H83" s="93"/>
    </row>
    <row r="84" spans="2:8" ht="18.75">
      <c r="B84" s="115"/>
      <c r="C84" s="115"/>
      <c r="D84" s="115"/>
      <c r="E84" s="115"/>
      <c r="F84" s="115"/>
      <c r="G84" s="115"/>
      <c r="H84" s="93"/>
    </row>
    <row r="85" spans="2:8" ht="18.75">
      <c r="B85" s="115"/>
      <c r="C85" s="115"/>
      <c r="D85" s="115"/>
      <c r="E85" s="115"/>
      <c r="F85" s="115"/>
      <c r="G85" s="115"/>
      <c r="H85" s="93"/>
    </row>
    <row r="86" spans="2:8" ht="18.75">
      <c r="B86" s="115"/>
      <c r="C86" s="115"/>
      <c r="D86" s="115"/>
      <c r="E86" s="115"/>
      <c r="F86" s="115"/>
      <c r="G86" s="115"/>
      <c r="H86" s="93"/>
    </row>
    <row r="87" spans="2:8" ht="18.75">
      <c r="B87" s="115"/>
      <c r="C87" s="115"/>
      <c r="D87" s="115"/>
      <c r="E87" s="115"/>
      <c r="F87" s="115"/>
      <c r="G87" s="115"/>
      <c r="H87" s="93"/>
    </row>
    <row r="88" spans="2:8" ht="18.75">
      <c r="B88" s="115"/>
      <c r="C88" s="115"/>
      <c r="D88" s="115"/>
      <c r="E88" s="115"/>
      <c r="F88" s="115"/>
      <c r="G88" s="115"/>
      <c r="H88" s="93"/>
    </row>
    <row r="89" spans="2:8" ht="18.75">
      <c r="B89" s="115"/>
      <c r="C89" s="115"/>
      <c r="D89" s="115"/>
      <c r="E89" s="115"/>
      <c r="F89" s="115"/>
      <c r="G89" s="115"/>
      <c r="H89" s="93"/>
    </row>
    <row r="90" spans="2:8" ht="18.75">
      <c r="B90" s="115"/>
      <c r="C90" s="115"/>
      <c r="D90" s="115"/>
      <c r="E90" s="115"/>
      <c r="F90" s="115"/>
      <c r="G90" s="115"/>
      <c r="H90" s="93"/>
    </row>
    <row r="91" spans="2:8" ht="18.75">
      <c r="B91" s="115"/>
      <c r="C91" s="115"/>
      <c r="D91" s="115"/>
      <c r="E91" s="115"/>
      <c r="F91" s="115"/>
      <c r="G91" s="115"/>
      <c r="H91" s="93"/>
    </row>
    <row r="92" spans="2:8" ht="18.75">
      <c r="B92" s="115"/>
      <c r="C92" s="115"/>
      <c r="D92" s="115"/>
      <c r="E92" s="115"/>
      <c r="F92" s="115"/>
      <c r="G92" s="115"/>
      <c r="H92" s="93"/>
    </row>
    <row r="93" spans="2:8" ht="18.75">
      <c r="B93" s="115"/>
      <c r="C93" s="115"/>
      <c r="D93" s="115"/>
      <c r="E93" s="115"/>
      <c r="F93" s="115"/>
      <c r="G93" s="115"/>
      <c r="H93" s="93"/>
    </row>
    <row r="94" spans="2:8" ht="18.75">
      <c r="B94" s="115"/>
      <c r="C94" s="115"/>
      <c r="D94" s="115"/>
      <c r="E94" s="115"/>
      <c r="F94" s="115"/>
      <c r="G94" s="115"/>
      <c r="H94" s="93"/>
    </row>
    <row r="95" spans="2:8" ht="18.75">
      <c r="B95" s="115"/>
      <c r="C95" s="115"/>
      <c r="D95" s="115"/>
      <c r="E95" s="115"/>
      <c r="F95" s="115"/>
      <c r="G95" s="115"/>
      <c r="H95" s="93"/>
    </row>
    <row r="96" spans="2:8" ht="18.75">
      <c r="B96" s="115"/>
      <c r="C96" s="115"/>
      <c r="D96" s="115"/>
      <c r="E96" s="115"/>
      <c r="F96" s="115"/>
      <c r="G96" s="115"/>
      <c r="H96" s="93"/>
    </row>
    <row r="97" spans="2:8" ht="18.75">
      <c r="B97" s="115"/>
      <c r="C97" s="115"/>
      <c r="D97" s="115"/>
      <c r="E97" s="115"/>
      <c r="F97" s="115"/>
      <c r="G97" s="115"/>
      <c r="H97" s="93"/>
    </row>
    <row r="98" spans="2:8" ht="18.75">
      <c r="B98" s="115"/>
      <c r="C98" s="115"/>
      <c r="D98" s="115"/>
      <c r="E98" s="115"/>
      <c r="F98" s="115"/>
      <c r="G98" s="115"/>
      <c r="H98" s="93"/>
    </row>
    <row r="99" spans="2:8" ht="18.75">
      <c r="B99" s="115"/>
      <c r="C99" s="115"/>
      <c r="D99" s="115"/>
      <c r="E99" s="115"/>
      <c r="F99" s="115"/>
      <c r="G99" s="115"/>
      <c r="H99" s="93"/>
    </row>
    <row r="100" spans="2:8" ht="18.75">
      <c r="B100" s="115"/>
      <c r="C100" s="115"/>
      <c r="D100" s="115"/>
      <c r="E100" s="115"/>
      <c r="F100" s="115"/>
      <c r="G100" s="115"/>
      <c r="H100" s="93"/>
    </row>
    <row r="101" spans="2:8" ht="18.75">
      <c r="B101" s="115"/>
      <c r="C101" s="115"/>
      <c r="D101" s="115"/>
      <c r="E101" s="115"/>
      <c r="F101" s="115"/>
      <c r="G101" s="115"/>
      <c r="H101" s="93"/>
    </row>
    <row r="102" spans="2:8" ht="18.75">
      <c r="B102" s="115"/>
      <c r="C102" s="115"/>
      <c r="D102" s="115"/>
      <c r="E102" s="115"/>
      <c r="F102" s="115"/>
      <c r="G102" s="115"/>
      <c r="H102" s="93"/>
    </row>
    <row r="103" spans="2:8" ht="18.75">
      <c r="B103" s="115"/>
      <c r="C103" s="115"/>
      <c r="D103" s="115"/>
      <c r="E103" s="115"/>
      <c r="F103" s="115"/>
      <c r="G103" s="115"/>
      <c r="H103" s="93"/>
    </row>
    <row r="104" spans="2:8" ht="18.75">
      <c r="B104" s="115"/>
      <c r="C104" s="115"/>
      <c r="D104" s="115"/>
      <c r="E104" s="115"/>
      <c r="F104" s="115"/>
      <c r="G104" s="115"/>
      <c r="H104" s="93"/>
    </row>
    <row r="105" spans="2:8" ht="18.75">
      <c r="B105" s="115"/>
      <c r="C105" s="115"/>
      <c r="D105" s="115"/>
      <c r="E105" s="115"/>
      <c r="F105" s="115"/>
      <c r="G105" s="115"/>
      <c r="H105" s="93"/>
    </row>
    <row r="106" spans="2:8" ht="18.75">
      <c r="B106" s="115"/>
      <c r="C106" s="115"/>
      <c r="D106" s="115"/>
      <c r="E106" s="115"/>
      <c r="F106" s="115"/>
      <c r="G106" s="115"/>
      <c r="H106" s="93"/>
    </row>
    <row r="107" spans="2:8" ht="18.75">
      <c r="B107" s="115"/>
      <c r="C107" s="115"/>
      <c r="D107" s="115"/>
      <c r="E107" s="115"/>
      <c r="F107" s="115"/>
      <c r="G107" s="115"/>
      <c r="H107" s="93"/>
    </row>
    <row r="108" spans="2:8" ht="18.75">
      <c r="B108" s="115"/>
      <c r="C108" s="115"/>
      <c r="D108" s="115"/>
      <c r="E108" s="115"/>
      <c r="F108" s="115"/>
      <c r="G108" s="115"/>
      <c r="H108" s="93"/>
    </row>
    <row r="109" spans="2:8" ht="18.75">
      <c r="B109" s="115"/>
      <c r="C109" s="115"/>
      <c r="D109" s="115"/>
      <c r="E109" s="115"/>
      <c r="F109" s="115"/>
      <c r="G109" s="115"/>
      <c r="H109" s="93"/>
    </row>
    <row r="110" spans="2:8" ht="18.75">
      <c r="B110" s="115"/>
      <c r="C110" s="115"/>
      <c r="D110" s="115"/>
      <c r="E110" s="115"/>
      <c r="F110" s="115"/>
      <c r="G110" s="115"/>
      <c r="H110" s="93"/>
    </row>
    <row r="111" spans="2:8" ht="18.75">
      <c r="B111" s="93"/>
      <c r="C111" s="93"/>
      <c r="D111" s="93"/>
      <c r="E111" s="93"/>
      <c r="F111" s="93"/>
      <c r="G111" s="93"/>
      <c r="H111" s="93"/>
    </row>
    <row r="112" spans="2:8" ht="18.75">
      <c r="B112" s="93"/>
      <c r="C112" s="93"/>
      <c r="D112" s="93"/>
      <c r="E112" s="93"/>
      <c r="F112" s="93"/>
      <c r="G112" s="93"/>
      <c r="H112" s="93"/>
    </row>
    <row r="113" spans="2:8" ht="18.75">
      <c r="B113" s="93"/>
      <c r="C113" s="93"/>
      <c r="D113" s="93"/>
      <c r="E113" s="93"/>
      <c r="F113" s="93"/>
      <c r="G113" s="93"/>
      <c r="H113" s="93"/>
    </row>
    <row r="114" spans="2:8" ht="18.75">
      <c r="B114" s="93"/>
      <c r="C114" s="93"/>
      <c r="D114" s="93"/>
      <c r="E114" s="93"/>
      <c r="F114" s="93"/>
      <c r="G114" s="93"/>
      <c r="H114" s="93"/>
    </row>
    <row r="115" spans="2:8" ht="18.75">
      <c r="B115" s="93"/>
      <c r="C115" s="93"/>
      <c r="D115" s="93"/>
      <c r="E115" s="93"/>
      <c r="F115" s="93"/>
      <c r="G115" s="93"/>
      <c r="H115" s="93"/>
    </row>
    <row r="116" spans="2:8" ht="18.75">
      <c r="B116" s="93"/>
      <c r="C116" s="93"/>
      <c r="D116" s="93"/>
      <c r="E116" s="93"/>
      <c r="F116" s="93"/>
      <c r="G116" s="93"/>
      <c r="H116" s="93"/>
    </row>
    <row r="117" spans="2:8" ht="18.75">
      <c r="B117" s="93"/>
      <c r="C117" s="93"/>
      <c r="D117" s="93"/>
      <c r="E117" s="93"/>
      <c r="F117" s="93"/>
      <c r="G117" s="93"/>
      <c r="H117" s="93"/>
    </row>
    <row r="118" spans="2:8" ht="18.75">
      <c r="B118" s="93"/>
      <c r="C118" s="93"/>
      <c r="D118" s="93"/>
      <c r="E118" s="93"/>
      <c r="F118" s="93"/>
      <c r="G118" s="93"/>
      <c r="H118" s="93"/>
    </row>
    <row r="119" spans="2:8" ht="18.75">
      <c r="B119" s="93"/>
      <c r="C119" s="93"/>
      <c r="D119" s="93"/>
      <c r="E119" s="93"/>
      <c r="F119" s="93"/>
      <c r="G119" s="93"/>
      <c r="H119" s="93"/>
    </row>
    <row r="120" spans="2:8" ht="18.75">
      <c r="B120" s="93"/>
      <c r="C120" s="93"/>
      <c r="D120" s="93"/>
      <c r="E120" s="93"/>
      <c r="F120" s="93"/>
      <c r="G120" s="93"/>
      <c r="H120" s="93"/>
    </row>
    <row r="121" spans="2:8" ht="18.75">
      <c r="B121" s="93"/>
      <c r="C121" s="93"/>
      <c r="D121" s="93"/>
      <c r="E121" s="93"/>
      <c r="F121" s="93"/>
      <c r="G121" s="93"/>
      <c r="H121" s="93"/>
    </row>
    <row r="122" spans="2:8" ht="18.75">
      <c r="B122" s="93"/>
      <c r="C122" s="93"/>
      <c r="D122" s="93"/>
      <c r="E122" s="93"/>
      <c r="F122" s="93"/>
      <c r="G122" s="93"/>
      <c r="H122" s="93"/>
    </row>
    <row r="123" spans="2:8" ht="18.75">
      <c r="B123" s="93"/>
      <c r="C123" s="93"/>
      <c r="D123" s="93"/>
      <c r="E123" s="93"/>
      <c r="F123" s="93"/>
      <c r="G123" s="93"/>
      <c r="H123" s="93"/>
    </row>
    <row r="124" spans="2:8" ht="18.75">
      <c r="B124" s="93"/>
      <c r="C124" s="93"/>
      <c r="D124" s="93"/>
      <c r="E124" s="93"/>
      <c r="F124" s="93"/>
      <c r="G124" s="93"/>
      <c r="H124" s="93"/>
    </row>
    <row r="125" spans="2:8" ht="18.75">
      <c r="B125" s="93"/>
      <c r="C125" s="93"/>
      <c r="D125" s="93"/>
      <c r="E125" s="93"/>
      <c r="F125" s="93"/>
      <c r="G125" s="93"/>
      <c r="H125" s="93"/>
    </row>
    <row r="126" spans="2:8" ht="18.75">
      <c r="B126" s="93"/>
      <c r="C126" s="93"/>
      <c r="D126" s="93"/>
      <c r="E126" s="93"/>
      <c r="F126" s="93"/>
      <c r="G126" s="93"/>
      <c r="H126" s="93"/>
    </row>
    <row r="127" spans="2:8" ht="18.75">
      <c r="B127" s="93"/>
      <c r="C127" s="93"/>
      <c r="D127" s="93"/>
      <c r="E127" s="93"/>
      <c r="F127" s="93"/>
      <c r="G127" s="93"/>
      <c r="H127" s="93"/>
    </row>
    <row r="128" spans="2:8" ht="18.75">
      <c r="B128" s="93"/>
      <c r="C128" s="93"/>
      <c r="D128" s="93"/>
      <c r="E128" s="93"/>
      <c r="F128" s="93"/>
      <c r="G128" s="93"/>
      <c r="H128" s="93"/>
    </row>
    <row r="129" spans="2:8" ht="18.75">
      <c r="B129" s="93"/>
      <c r="C129" s="93"/>
      <c r="D129" s="93"/>
      <c r="E129" s="93"/>
      <c r="F129" s="93"/>
      <c r="G129" s="93"/>
      <c r="H129" s="93"/>
    </row>
    <row r="130" spans="2:8" ht="18.75">
      <c r="B130" s="93"/>
      <c r="C130" s="93"/>
      <c r="D130" s="93"/>
      <c r="E130" s="93"/>
      <c r="F130" s="93"/>
      <c r="G130" s="93"/>
      <c r="H130" s="93"/>
    </row>
    <row r="131" spans="2:8" ht="18.75">
      <c r="B131" s="93"/>
      <c r="C131" s="93"/>
      <c r="D131" s="93"/>
      <c r="E131" s="93"/>
      <c r="F131" s="93"/>
      <c r="G131" s="93"/>
      <c r="H131" s="93"/>
    </row>
    <row r="132" spans="2:8" ht="18.75">
      <c r="B132" s="93"/>
      <c r="C132" s="93"/>
      <c r="D132" s="93"/>
      <c r="E132" s="93"/>
      <c r="F132" s="93"/>
      <c r="G132" s="93"/>
      <c r="H132" s="93"/>
    </row>
    <row r="133" spans="2:8" ht="18.75">
      <c r="B133" s="93"/>
      <c r="C133" s="93"/>
      <c r="D133" s="93"/>
      <c r="E133" s="93"/>
      <c r="F133" s="93"/>
      <c r="G133" s="93"/>
      <c r="H133" s="93"/>
    </row>
    <row r="134" spans="2:8" ht="18.75">
      <c r="B134" s="93"/>
      <c r="C134" s="93"/>
      <c r="D134" s="93"/>
      <c r="E134" s="93"/>
      <c r="F134" s="93"/>
      <c r="G134" s="93"/>
      <c r="H134" s="93"/>
    </row>
    <row r="135" spans="2:8" ht="18.75">
      <c r="B135" s="93"/>
      <c r="C135" s="93"/>
      <c r="D135" s="93"/>
      <c r="E135" s="93"/>
      <c r="F135" s="93"/>
      <c r="G135" s="93"/>
      <c r="H135" s="93"/>
    </row>
    <row r="136" spans="2:8" ht="18.75">
      <c r="B136" s="93"/>
      <c r="C136" s="93"/>
      <c r="D136" s="93"/>
      <c r="E136" s="93"/>
      <c r="F136" s="93"/>
      <c r="G136" s="93"/>
      <c r="H136" s="93"/>
    </row>
    <row r="137" spans="2:8" ht="18.75">
      <c r="B137" s="93"/>
      <c r="C137" s="93"/>
      <c r="D137" s="93"/>
      <c r="E137" s="93"/>
      <c r="F137" s="93"/>
      <c r="G137" s="93"/>
      <c r="H137" s="93"/>
    </row>
    <row r="138" spans="2:8" ht="18.75">
      <c r="B138" s="93"/>
      <c r="C138" s="93"/>
      <c r="D138" s="93"/>
      <c r="E138" s="93"/>
      <c r="F138" s="93"/>
      <c r="G138" s="93"/>
      <c r="H138" s="93"/>
    </row>
    <row r="139" spans="2:8" ht="18.75">
      <c r="B139" s="93"/>
      <c r="C139" s="93"/>
      <c r="D139" s="93"/>
      <c r="E139" s="93"/>
      <c r="F139" s="93"/>
      <c r="G139" s="93"/>
      <c r="H139" s="93"/>
    </row>
    <row r="140" spans="2:8" ht="18.75">
      <c r="B140" s="93"/>
      <c r="C140" s="93"/>
      <c r="D140" s="93"/>
      <c r="E140" s="93"/>
      <c r="F140" s="93"/>
      <c r="G140" s="93"/>
      <c r="H140" s="93"/>
    </row>
    <row r="141" spans="2:8" ht="18.75">
      <c r="B141" s="93"/>
      <c r="C141" s="93"/>
      <c r="D141" s="93"/>
      <c r="E141" s="93"/>
      <c r="F141" s="93"/>
      <c r="G141" s="93"/>
      <c r="H141" s="93"/>
    </row>
    <row r="142" spans="2:8" ht="18.75">
      <c r="B142" s="93"/>
      <c r="C142" s="93"/>
      <c r="D142" s="93"/>
      <c r="E142" s="93"/>
      <c r="F142" s="93"/>
      <c r="G142" s="93"/>
      <c r="H142" s="93"/>
    </row>
    <row r="143" spans="2:8" ht="18.75">
      <c r="B143" s="93"/>
      <c r="C143" s="93"/>
      <c r="D143" s="93"/>
      <c r="E143" s="93"/>
      <c r="F143" s="93"/>
      <c r="G143" s="93"/>
      <c r="H143" s="93"/>
    </row>
    <row r="144" spans="2:8" ht="18.75">
      <c r="B144" s="93"/>
      <c r="C144" s="93"/>
      <c r="D144" s="93"/>
      <c r="E144" s="93"/>
      <c r="F144" s="93"/>
      <c r="G144" s="93"/>
      <c r="H144" s="93"/>
    </row>
    <row r="145" spans="2:8" ht="18.75">
      <c r="B145" s="93"/>
      <c r="C145" s="93"/>
      <c r="D145" s="93"/>
      <c r="E145" s="93"/>
      <c r="F145" s="93"/>
      <c r="G145" s="93"/>
      <c r="H145" s="93"/>
    </row>
    <row r="146" spans="2:8" ht="18.75">
      <c r="B146" s="93"/>
      <c r="C146" s="93"/>
      <c r="D146" s="93"/>
      <c r="E146" s="93"/>
      <c r="F146" s="93"/>
      <c r="G146" s="93"/>
      <c r="H146" s="93"/>
    </row>
    <row r="147" spans="2:8" ht="18.75">
      <c r="B147" s="93"/>
      <c r="C147" s="93"/>
      <c r="D147" s="93"/>
      <c r="E147" s="93"/>
      <c r="F147" s="93"/>
      <c r="G147" s="93"/>
      <c r="H147" s="93"/>
    </row>
    <row r="148" spans="2:8" ht="18.75">
      <c r="B148" s="93"/>
      <c r="C148" s="93"/>
      <c r="D148" s="93"/>
      <c r="E148" s="93"/>
      <c r="F148" s="93"/>
      <c r="G148" s="93"/>
      <c r="H148" s="93"/>
    </row>
    <row r="149" spans="2:8" ht="18.75">
      <c r="B149" s="93"/>
      <c r="C149" s="93"/>
      <c r="D149" s="93"/>
      <c r="E149" s="93"/>
      <c r="F149" s="93"/>
      <c r="G149" s="93"/>
      <c r="H149" s="93"/>
    </row>
    <row r="150" spans="2:8" ht="18.75">
      <c r="B150" s="93"/>
      <c r="C150" s="93"/>
      <c r="D150" s="93"/>
      <c r="E150" s="93"/>
      <c r="F150" s="93"/>
      <c r="G150" s="93"/>
      <c r="H150" s="93"/>
    </row>
    <row r="151" spans="2:8" ht="18.75">
      <c r="B151" s="93"/>
      <c r="C151" s="93"/>
      <c r="D151" s="93"/>
      <c r="E151" s="93"/>
      <c r="F151" s="93"/>
      <c r="G151" s="93"/>
      <c r="H151" s="93"/>
    </row>
    <row r="152" spans="2:8" ht="18.75">
      <c r="B152" s="93"/>
      <c r="C152" s="93"/>
      <c r="D152" s="93"/>
      <c r="E152" s="93"/>
      <c r="F152" s="93"/>
      <c r="G152" s="93"/>
      <c r="H152" s="93"/>
    </row>
    <row r="153" spans="2:8" ht="18.75">
      <c r="B153" s="93"/>
      <c r="C153" s="93"/>
      <c r="D153" s="93"/>
      <c r="E153" s="93"/>
      <c r="F153" s="93"/>
      <c r="G153" s="93"/>
      <c r="H153" s="93"/>
    </row>
    <row r="154" spans="2:8" ht="18.75">
      <c r="B154" s="93"/>
      <c r="C154" s="93"/>
      <c r="D154" s="93"/>
      <c r="E154" s="93"/>
      <c r="F154" s="93"/>
      <c r="G154" s="93"/>
      <c r="H154" s="93"/>
    </row>
    <row r="155" spans="2:8" ht="18.75">
      <c r="B155" s="93"/>
      <c r="C155" s="93"/>
      <c r="D155" s="93"/>
      <c r="E155" s="93"/>
      <c r="F155" s="93"/>
      <c r="G155" s="93"/>
      <c r="H155" s="93"/>
    </row>
    <row r="156" spans="2:8" ht="18.75">
      <c r="B156" s="93"/>
      <c r="C156" s="93"/>
      <c r="D156" s="93"/>
      <c r="E156" s="93"/>
      <c r="F156" s="93"/>
      <c r="G156" s="93"/>
      <c r="H156" s="93"/>
    </row>
    <row r="157" spans="2:8" ht="18.75">
      <c r="B157" s="93"/>
      <c r="C157" s="93"/>
      <c r="D157" s="93"/>
      <c r="E157" s="93"/>
      <c r="F157" s="93"/>
      <c r="G157" s="93"/>
      <c r="H157" s="93"/>
    </row>
    <row r="158" spans="2:8" ht="18.75">
      <c r="B158" s="93"/>
      <c r="C158" s="93"/>
      <c r="D158" s="93"/>
      <c r="E158" s="93"/>
      <c r="F158" s="93"/>
      <c r="G158" s="93"/>
      <c r="H158" s="93"/>
    </row>
    <row r="159" spans="2:8" ht="18.75">
      <c r="B159" s="93"/>
      <c r="C159" s="93"/>
      <c r="D159" s="93"/>
      <c r="E159" s="93"/>
      <c r="F159" s="93"/>
      <c r="G159" s="93"/>
      <c r="H159" s="93"/>
    </row>
    <row r="160" spans="2:8" ht="18.75">
      <c r="B160" s="93"/>
      <c r="C160" s="93"/>
      <c r="D160" s="93"/>
      <c r="E160" s="93"/>
      <c r="F160" s="93"/>
      <c r="G160" s="93"/>
      <c r="H160" s="93"/>
    </row>
    <row r="161" spans="2:8" ht="18.75">
      <c r="B161" s="93"/>
      <c r="C161" s="93"/>
      <c r="D161" s="93"/>
      <c r="E161" s="93"/>
      <c r="F161" s="93"/>
      <c r="G161" s="93"/>
      <c r="H161" s="93"/>
    </row>
    <row r="162" spans="2:8" ht="18.75">
      <c r="B162" s="93"/>
      <c r="C162" s="93"/>
      <c r="D162" s="93"/>
      <c r="E162" s="93"/>
      <c r="F162" s="93"/>
      <c r="G162" s="93"/>
      <c r="H162" s="93"/>
    </row>
    <row r="163" spans="2:8" ht="18.75">
      <c r="B163" s="93"/>
      <c r="C163" s="93"/>
      <c r="D163" s="93"/>
      <c r="E163" s="93"/>
      <c r="F163" s="93"/>
      <c r="G163" s="93"/>
      <c r="H163" s="93"/>
    </row>
    <row r="164" spans="2:8" ht="18.75">
      <c r="B164" s="93"/>
      <c r="C164" s="93"/>
      <c r="D164" s="93"/>
      <c r="E164" s="93"/>
      <c r="F164" s="93"/>
      <c r="G164" s="93"/>
      <c r="H164" s="93"/>
    </row>
    <row r="165" spans="2:8" ht="18.75">
      <c r="B165" s="93"/>
      <c r="C165" s="93"/>
      <c r="D165" s="93"/>
      <c r="E165" s="93"/>
      <c r="F165" s="93"/>
      <c r="G165" s="93"/>
      <c r="H165" s="93"/>
    </row>
    <row r="166" spans="2:8" ht="18.75">
      <c r="B166" s="93"/>
      <c r="C166" s="93"/>
      <c r="D166" s="93"/>
      <c r="E166" s="93"/>
      <c r="F166" s="93"/>
      <c r="G166" s="93"/>
      <c r="H166" s="93"/>
    </row>
    <row r="167" spans="2:8" ht="18.75">
      <c r="B167" s="93"/>
      <c r="C167" s="93"/>
      <c r="D167" s="93"/>
      <c r="E167" s="93"/>
      <c r="F167" s="93"/>
      <c r="G167" s="93"/>
      <c r="H167" s="93"/>
    </row>
    <row r="168" spans="2:8" ht="18.75">
      <c r="B168" s="93"/>
      <c r="C168" s="93"/>
      <c r="D168" s="93"/>
      <c r="E168" s="93"/>
      <c r="F168" s="93"/>
      <c r="G168" s="93"/>
      <c r="H168" s="93"/>
    </row>
    <row r="169" spans="2:8" ht="18.75">
      <c r="B169" s="93"/>
      <c r="C169" s="93"/>
      <c r="D169" s="93"/>
      <c r="E169" s="93"/>
      <c r="F169" s="93"/>
      <c r="G169" s="93"/>
      <c r="H169" s="93"/>
    </row>
    <row r="170" spans="2:8" ht="18.75">
      <c r="B170" s="93"/>
      <c r="C170" s="93"/>
      <c r="D170" s="93"/>
      <c r="E170" s="93"/>
      <c r="F170" s="93"/>
      <c r="G170" s="93"/>
      <c r="H170" s="93"/>
    </row>
    <row r="171" spans="2:8" ht="18.75">
      <c r="B171" s="93"/>
      <c r="C171" s="93"/>
      <c r="D171" s="93"/>
      <c r="E171" s="93"/>
      <c r="F171" s="93"/>
      <c r="G171" s="93"/>
      <c r="H171" s="93"/>
    </row>
    <row r="172" spans="2:8" ht="18.75">
      <c r="B172" s="93"/>
      <c r="C172" s="93"/>
      <c r="D172" s="93"/>
      <c r="E172" s="93"/>
      <c r="F172" s="93"/>
      <c r="G172" s="93"/>
      <c r="H172" s="93"/>
    </row>
    <row r="173" spans="2:8" ht="18.75">
      <c r="B173" s="93"/>
      <c r="C173" s="93"/>
      <c r="D173" s="93"/>
      <c r="E173" s="93"/>
      <c r="F173" s="93"/>
      <c r="G173" s="93"/>
      <c r="H173" s="93"/>
    </row>
    <row r="174" spans="2:8" ht="18.75">
      <c r="B174" s="93"/>
      <c r="C174" s="93"/>
      <c r="D174" s="93"/>
      <c r="E174" s="93"/>
      <c r="F174" s="93"/>
      <c r="G174" s="93"/>
      <c r="H174" s="93"/>
    </row>
    <row r="175" spans="2:8" ht="18.75">
      <c r="B175" s="93"/>
      <c r="C175" s="93"/>
      <c r="D175" s="93"/>
      <c r="E175" s="93"/>
      <c r="F175" s="93"/>
      <c r="G175" s="93"/>
      <c r="H175" s="93"/>
    </row>
    <row r="176" spans="2:8" ht="18.75">
      <c r="B176" s="93"/>
      <c r="C176" s="93"/>
      <c r="D176" s="93"/>
      <c r="E176" s="93"/>
      <c r="F176" s="93"/>
      <c r="G176" s="93"/>
      <c r="H176" s="93"/>
    </row>
    <row r="177" spans="2:8" ht="18.75">
      <c r="B177" s="93"/>
      <c r="C177" s="93"/>
      <c r="D177" s="93"/>
      <c r="E177" s="93"/>
      <c r="F177" s="93"/>
      <c r="G177" s="93"/>
      <c r="H177" s="93"/>
    </row>
    <row r="178" spans="2:8" ht="18.75">
      <c r="B178" s="93"/>
      <c r="C178" s="93"/>
      <c r="D178" s="93"/>
      <c r="E178" s="93"/>
      <c r="F178" s="93"/>
      <c r="G178" s="93"/>
      <c r="H178" s="93"/>
    </row>
    <row r="179" spans="2:8" ht="18.75">
      <c r="B179" s="93"/>
      <c r="C179" s="93"/>
      <c r="D179" s="93"/>
      <c r="E179" s="93"/>
      <c r="F179" s="93"/>
      <c r="G179" s="93"/>
      <c r="H179" s="93"/>
    </row>
    <row r="180" spans="2:8" ht="18.75">
      <c r="B180" s="93"/>
      <c r="C180" s="93"/>
      <c r="D180" s="93"/>
      <c r="E180" s="93"/>
      <c r="F180" s="93"/>
      <c r="G180" s="93"/>
      <c r="H180" s="93"/>
    </row>
    <row r="181" spans="2:8" ht="18.75">
      <c r="B181" s="93"/>
      <c r="C181" s="93"/>
      <c r="D181" s="93"/>
      <c r="E181" s="93"/>
      <c r="F181" s="93"/>
      <c r="G181" s="93"/>
      <c r="H181" s="93"/>
    </row>
    <row r="182" spans="2:8" ht="18.75">
      <c r="B182" s="93"/>
      <c r="C182" s="93"/>
      <c r="D182" s="93"/>
      <c r="E182" s="93"/>
      <c r="F182" s="93"/>
      <c r="G182" s="93"/>
      <c r="H182" s="93"/>
    </row>
    <row r="183" spans="2:8" ht="18.75">
      <c r="B183" s="93"/>
      <c r="C183" s="93"/>
      <c r="D183" s="93"/>
      <c r="E183" s="93"/>
      <c r="F183" s="93"/>
      <c r="G183" s="93"/>
      <c r="H183" s="93"/>
    </row>
    <row r="184" spans="2:8" ht="18.75">
      <c r="B184" s="93"/>
      <c r="C184" s="93"/>
      <c r="D184" s="93"/>
      <c r="E184" s="93"/>
      <c r="F184" s="93"/>
      <c r="G184" s="93"/>
      <c r="H184" s="93"/>
    </row>
    <row r="185" spans="2:8" ht="18.75">
      <c r="B185" s="93"/>
      <c r="C185" s="93"/>
      <c r="D185" s="93"/>
      <c r="E185" s="93"/>
      <c r="F185" s="93"/>
      <c r="G185" s="93"/>
      <c r="H185" s="93"/>
    </row>
    <row r="186" spans="2:8" ht="18.75">
      <c r="B186" s="93"/>
      <c r="C186" s="93"/>
      <c r="D186" s="93"/>
      <c r="E186" s="93"/>
      <c r="F186" s="93"/>
      <c r="G186" s="93"/>
      <c r="H186" s="93"/>
    </row>
    <row r="187" spans="2:8" ht="18.75">
      <c r="B187" s="93"/>
      <c r="C187" s="93"/>
      <c r="D187" s="93"/>
      <c r="E187" s="93"/>
      <c r="F187" s="93"/>
      <c r="G187" s="93"/>
      <c r="H187" s="93"/>
    </row>
    <row r="188" spans="2:8" ht="18.75">
      <c r="B188" s="93"/>
      <c r="C188" s="93"/>
      <c r="D188" s="93"/>
      <c r="E188" s="93"/>
      <c r="F188" s="93"/>
      <c r="G188" s="93"/>
      <c r="H188" s="93"/>
    </row>
    <row r="189" spans="2:8" ht="18.75">
      <c r="B189" s="93"/>
      <c r="C189" s="93"/>
      <c r="D189" s="93"/>
      <c r="E189" s="93"/>
      <c r="F189" s="93"/>
      <c r="G189" s="93"/>
      <c r="H189" s="93"/>
    </row>
    <row r="190" spans="2:8" ht="18.75">
      <c r="B190" s="93"/>
      <c r="C190" s="93"/>
      <c r="D190" s="93"/>
      <c r="E190" s="93"/>
      <c r="F190" s="93"/>
      <c r="G190" s="93"/>
      <c r="H190" s="93"/>
    </row>
    <row r="191" spans="2:8" ht="18.75">
      <c r="B191" s="93"/>
      <c r="C191" s="93"/>
      <c r="D191" s="93"/>
      <c r="E191" s="93"/>
      <c r="F191" s="93"/>
      <c r="G191" s="93"/>
      <c r="H191" s="93"/>
    </row>
    <row r="192" spans="2:8" ht="18.75">
      <c r="B192" s="93"/>
      <c r="C192" s="93"/>
      <c r="D192" s="93"/>
      <c r="E192" s="93"/>
      <c r="F192" s="93"/>
      <c r="G192" s="93"/>
      <c r="H192" s="93"/>
    </row>
    <row r="193" spans="2:8" ht="18.75">
      <c r="B193" s="93"/>
      <c r="C193" s="93"/>
      <c r="D193" s="93"/>
      <c r="E193" s="93"/>
      <c r="F193" s="93"/>
      <c r="G193" s="93"/>
      <c r="H193" s="93"/>
    </row>
    <row r="194" spans="2:8" ht="18.75">
      <c r="B194" s="93"/>
      <c r="C194" s="93"/>
      <c r="D194" s="93"/>
      <c r="E194" s="93"/>
      <c r="F194" s="93"/>
      <c r="G194" s="93"/>
      <c r="H194" s="93"/>
    </row>
    <row r="195" spans="2:8" ht="18.75">
      <c r="B195" s="93"/>
      <c r="C195" s="93"/>
      <c r="D195" s="93"/>
      <c r="E195" s="93"/>
      <c r="F195" s="93"/>
      <c r="G195" s="93"/>
      <c r="H195" s="93"/>
    </row>
    <row r="196" spans="2:8" ht="18.75">
      <c r="B196" s="93"/>
      <c r="C196" s="93"/>
      <c r="D196" s="93"/>
      <c r="E196" s="93"/>
      <c r="F196" s="93"/>
      <c r="G196" s="93"/>
      <c r="H196" s="93"/>
    </row>
    <row r="197" spans="2:8" ht="18.75">
      <c r="B197" s="93"/>
      <c r="C197" s="93"/>
      <c r="D197" s="93"/>
      <c r="E197" s="93"/>
      <c r="F197" s="93"/>
      <c r="G197" s="93"/>
      <c r="H197" s="93"/>
    </row>
    <row r="198" spans="2:8" ht="18.75">
      <c r="B198" s="93"/>
      <c r="C198" s="93"/>
      <c r="D198" s="93"/>
      <c r="E198" s="93"/>
      <c r="F198" s="93"/>
      <c r="G198" s="93"/>
      <c r="H198" s="93"/>
    </row>
    <row r="199" spans="2:8" ht="18.75">
      <c r="B199" s="93"/>
      <c r="C199" s="93"/>
      <c r="D199" s="93"/>
      <c r="E199" s="93"/>
      <c r="F199" s="93"/>
      <c r="G199" s="93"/>
      <c r="H199" s="93"/>
    </row>
    <row r="200" spans="2:8" ht="18.75">
      <c r="B200" s="93"/>
      <c r="C200" s="93"/>
      <c r="D200" s="93"/>
      <c r="E200" s="93"/>
      <c r="F200" s="93"/>
      <c r="G200" s="93"/>
      <c r="H200" s="93"/>
    </row>
    <row r="201" spans="2:8" ht="18.75">
      <c r="B201" s="93"/>
      <c r="C201" s="93"/>
      <c r="D201" s="93"/>
      <c r="E201" s="93"/>
      <c r="F201" s="93"/>
      <c r="G201" s="93"/>
      <c r="H201" s="93"/>
    </row>
    <row r="202" spans="2:8" ht="18.75">
      <c r="B202" s="93"/>
      <c r="C202" s="93"/>
      <c r="D202" s="93"/>
      <c r="E202" s="93"/>
      <c r="F202" s="93"/>
      <c r="G202" s="93"/>
      <c r="H202" s="93"/>
    </row>
    <row r="203" spans="2:8" ht="18.75">
      <c r="B203" s="93"/>
      <c r="C203" s="93"/>
      <c r="D203" s="93"/>
      <c r="E203" s="93"/>
      <c r="F203" s="93"/>
      <c r="G203" s="93"/>
      <c r="H203" s="93"/>
    </row>
    <row r="204" spans="2:8" ht="18.75">
      <c r="B204" s="93"/>
      <c r="C204" s="93"/>
      <c r="D204" s="93"/>
      <c r="E204" s="93"/>
      <c r="F204" s="93"/>
      <c r="G204" s="93"/>
      <c r="H204" s="93"/>
    </row>
    <row r="205" spans="2:8" ht="18.75">
      <c r="B205" s="93"/>
      <c r="C205" s="93"/>
      <c r="D205" s="93"/>
      <c r="E205" s="93"/>
      <c r="F205" s="93"/>
      <c r="G205" s="93"/>
      <c r="H205" s="93"/>
    </row>
    <row r="206" spans="2:8" ht="18.75">
      <c r="B206" s="93"/>
      <c r="C206" s="93"/>
      <c r="D206" s="93"/>
      <c r="E206" s="93"/>
      <c r="F206" s="93"/>
      <c r="G206" s="93"/>
      <c r="H206" s="93"/>
    </row>
    <row r="207" spans="2:8" ht="18.75">
      <c r="B207" s="93"/>
      <c r="C207" s="93"/>
      <c r="D207" s="93"/>
      <c r="E207" s="93"/>
      <c r="F207" s="93"/>
      <c r="G207" s="93"/>
      <c r="H207" s="93"/>
    </row>
    <row r="208" spans="2:8" ht="18.75">
      <c r="B208" s="93"/>
      <c r="C208" s="93"/>
      <c r="D208" s="93"/>
      <c r="E208" s="93"/>
      <c r="F208" s="93"/>
      <c r="G208" s="93"/>
      <c r="H208" s="93"/>
    </row>
    <row r="209" spans="2:8" ht="18.75">
      <c r="B209" s="93"/>
      <c r="C209" s="93"/>
      <c r="D209" s="93"/>
      <c r="E209" s="93"/>
      <c r="F209" s="93"/>
      <c r="G209" s="93"/>
      <c r="H209" s="93"/>
    </row>
    <row r="210" spans="2:8" ht="18.75">
      <c r="B210" s="93"/>
      <c r="C210" s="93"/>
      <c r="D210" s="93"/>
      <c r="E210" s="93"/>
      <c r="F210" s="93"/>
      <c r="G210" s="93"/>
      <c r="H210" s="93"/>
    </row>
    <row r="211" spans="2:8" ht="18.75">
      <c r="B211" s="93"/>
      <c r="C211" s="93"/>
      <c r="D211" s="93"/>
      <c r="E211" s="93"/>
      <c r="F211" s="93"/>
      <c r="G211" s="93"/>
      <c r="H211" s="93"/>
    </row>
    <row r="212" spans="2:8" ht="18.75">
      <c r="B212" s="93"/>
      <c r="C212" s="93"/>
      <c r="D212" s="93"/>
      <c r="E212" s="93"/>
      <c r="F212" s="93"/>
      <c r="G212" s="93"/>
      <c r="H212" s="93"/>
    </row>
    <row r="213" spans="2:8" ht="18.75">
      <c r="B213" s="93"/>
      <c r="C213" s="93"/>
      <c r="D213" s="93"/>
      <c r="E213" s="93"/>
      <c r="F213" s="93"/>
      <c r="G213" s="93"/>
      <c r="H213" s="93"/>
    </row>
    <row r="214" spans="2:8" ht="18.75">
      <c r="B214" s="93"/>
      <c r="C214" s="93"/>
      <c r="D214" s="93"/>
      <c r="E214" s="93"/>
      <c r="F214" s="93"/>
      <c r="G214" s="93"/>
      <c r="H214" s="93"/>
    </row>
    <row r="215" spans="2:8" ht="18.75">
      <c r="B215" s="93"/>
      <c r="C215" s="93"/>
      <c r="D215" s="93"/>
      <c r="E215" s="93"/>
      <c r="F215" s="93"/>
      <c r="G215" s="93"/>
      <c r="H215" s="93"/>
    </row>
    <row r="216" spans="2:8" ht="18.75">
      <c r="B216" s="93"/>
      <c r="C216" s="93"/>
      <c r="D216" s="93"/>
      <c r="E216" s="93"/>
      <c r="F216" s="93"/>
      <c r="G216" s="93"/>
      <c r="H216" s="93"/>
    </row>
    <row r="217" spans="2:8" ht="18.75">
      <c r="B217" s="93"/>
      <c r="C217" s="93"/>
      <c r="D217" s="93"/>
      <c r="E217" s="93"/>
      <c r="F217" s="93"/>
      <c r="G217" s="93"/>
      <c r="H217" s="93"/>
    </row>
    <row r="218" spans="2:8" ht="18.75">
      <c r="B218" s="93"/>
      <c r="C218" s="93"/>
      <c r="D218" s="93"/>
      <c r="E218" s="93"/>
      <c r="F218" s="93"/>
      <c r="G218" s="93"/>
      <c r="H218" s="93"/>
    </row>
    <row r="219" spans="2:8" ht="18.75">
      <c r="B219" s="93"/>
      <c r="C219" s="93"/>
      <c r="D219" s="93"/>
      <c r="E219" s="93"/>
      <c r="F219" s="93"/>
      <c r="G219" s="93"/>
      <c r="H219" s="93"/>
    </row>
    <row r="220" spans="2:8" ht="18.75">
      <c r="B220" s="93"/>
      <c r="C220" s="93"/>
      <c r="D220" s="93"/>
      <c r="E220" s="93"/>
      <c r="F220" s="93"/>
      <c r="G220" s="93"/>
      <c r="H220" s="93"/>
    </row>
    <row r="221" spans="2:8" ht="18.75">
      <c r="B221" s="93"/>
      <c r="C221" s="93"/>
      <c r="D221" s="93"/>
      <c r="E221" s="93"/>
      <c r="F221" s="93"/>
      <c r="G221" s="93"/>
      <c r="H221" s="93"/>
    </row>
    <row r="222" spans="2:8" ht="18.75">
      <c r="B222" s="93"/>
      <c r="C222" s="93"/>
      <c r="D222" s="93"/>
      <c r="E222" s="93"/>
      <c r="F222" s="93"/>
      <c r="G222" s="93"/>
      <c r="H222" s="93"/>
    </row>
    <row r="223" spans="2:8" ht="18.75">
      <c r="B223" s="93"/>
      <c r="C223" s="93"/>
      <c r="D223" s="93"/>
      <c r="E223" s="93"/>
      <c r="F223" s="93"/>
      <c r="G223" s="93"/>
      <c r="H223" s="93"/>
    </row>
    <row r="224" spans="2:8" ht="18.75">
      <c r="B224" s="93"/>
      <c r="C224" s="93"/>
      <c r="D224" s="93"/>
      <c r="E224" s="93"/>
      <c r="F224" s="93"/>
      <c r="G224" s="93"/>
      <c r="H224" s="93"/>
    </row>
    <row r="225" spans="2:8" ht="18.75">
      <c r="B225" s="93"/>
      <c r="C225" s="93"/>
      <c r="D225" s="93"/>
      <c r="E225" s="93"/>
      <c r="F225" s="93"/>
      <c r="G225" s="93"/>
      <c r="H225" s="93"/>
    </row>
    <row r="226" spans="2:8" ht="18.75">
      <c r="B226" s="93"/>
      <c r="C226" s="93"/>
      <c r="D226" s="93"/>
      <c r="E226" s="93"/>
      <c r="F226" s="93"/>
      <c r="G226" s="93"/>
      <c r="H226" s="93"/>
    </row>
    <row r="227" spans="2:8" ht="18.75">
      <c r="B227" s="93"/>
      <c r="C227" s="93"/>
      <c r="D227" s="93"/>
      <c r="E227" s="93"/>
      <c r="F227" s="93"/>
      <c r="G227" s="93"/>
      <c r="H227" s="93"/>
    </row>
    <row r="228" spans="2:8" ht="18.75">
      <c r="B228" s="93"/>
      <c r="C228" s="93"/>
      <c r="D228" s="93"/>
      <c r="E228" s="93"/>
      <c r="F228" s="93"/>
      <c r="G228" s="93"/>
      <c r="H228" s="93"/>
    </row>
    <row r="229" spans="2:8" ht="18.75">
      <c r="B229" s="93"/>
      <c r="C229" s="93"/>
      <c r="D229" s="93"/>
      <c r="E229" s="93"/>
      <c r="F229" s="93"/>
      <c r="G229" s="93"/>
      <c r="H229" s="93"/>
    </row>
    <row r="230" spans="2:8" ht="18.75">
      <c r="B230" s="93"/>
      <c r="C230" s="93"/>
      <c r="D230" s="93"/>
      <c r="E230" s="93"/>
      <c r="F230" s="93"/>
      <c r="G230" s="93"/>
      <c r="H230" s="93"/>
    </row>
    <row r="231" spans="2:8" ht="18.75">
      <c r="B231" s="93"/>
      <c r="C231" s="93"/>
      <c r="D231" s="93"/>
      <c r="E231" s="93"/>
      <c r="F231" s="93"/>
      <c r="G231" s="93"/>
      <c r="H231" s="93"/>
    </row>
    <row r="232" spans="2:8" ht="18.75">
      <c r="B232" s="93"/>
      <c r="C232" s="93"/>
      <c r="D232" s="93"/>
      <c r="E232" s="93"/>
      <c r="F232" s="93"/>
      <c r="G232" s="93"/>
      <c r="H232" s="93"/>
    </row>
    <row r="233" spans="2:8" ht="18.75">
      <c r="B233" s="93"/>
      <c r="C233" s="93"/>
      <c r="D233" s="93"/>
      <c r="E233" s="93"/>
      <c r="F233" s="93"/>
      <c r="G233" s="93"/>
      <c r="H233" s="93"/>
    </row>
    <row r="234" spans="2:8" ht="18.75">
      <c r="B234" s="93"/>
      <c r="C234" s="93"/>
      <c r="D234" s="93"/>
      <c r="E234" s="93"/>
      <c r="F234" s="93"/>
      <c r="G234" s="93"/>
      <c r="H234" s="93"/>
    </row>
    <row r="235" spans="2:8" ht="18.75">
      <c r="B235" s="93"/>
      <c r="C235" s="93"/>
      <c r="D235" s="93"/>
      <c r="E235" s="93"/>
      <c r="F235" s="93"/>
      <c r="G235" s="93"/>
      <c r="H235" s="93"/>
    </row>
    <row r="236" spans="2:8" ht="18.75">
      <c r="B236" s="93"/>
      <c r="C236" s="93"/>
      <c r="D236" s="93"/>
      <c r="E236" s="93"/>
      <c r="F236" s="93"/>
      <c r="G236" s="93"/>
      <c r="H236" s="93"/>
    </row>
    <row r="237" spans="2:8" ht="18.75">
      <c r="B237" s="93"/>
      <c r="C237" s="93"/>
      <c r="D237" s="93"/>
      <c r="E237" s="93"/>
      <c r="F237" s="93"/>
      <c r="G237" s="93"/>
      <c r="H237" s="93"/>
    </row>
    <row r="238" spans="2:8" ht="18.75">
      <c r="B238" s="93"/>
      <c r="C238" s="93"/>
      <c r="D238" s="93"/>
      <c r="E238" s="93"/>
      <c r="F238" s="93"/>
      <c r="G238" s="93"/>
      <c r="H238" s="93"/>
    </row>
    <row r="239" spans="2:8" ht="18.75">
      <c r="B239" s="93"/>
      <c r="C239" s="93"/>
      <c r="D239" s="93"/>
      <c r="E239" s="93"/>
      <c r="F239" s="93"/>
      <c r="G239" s="93"/>
      <c r="H239" s="93"/>
    </row>
    <row r="240" spans="2:8" ht="18.75">
      <c r="B240" s="93"/>
      <c r="C240" s="93"/>
      <c r="D240" s="93"/>
      <c r="E240" s="93"/>
      <c r="F240" s="93"/>
      <c r="G240" s="93"/>
      <c r="H240" s="93"/>
    </row>
    <row r="241" spans="2:8" ht="18.75">
      <c r="B241" s="93"/>
      <c r="C241" s="93"/>
      <c r="D241" s="93"/>
      <c r="E241" s="93"/>
      <c r="F241" s="93"/>
      <c r="G241" s="93"/>
      <c r="H241" s="93"/>
    </row>
    <row r="242" spans="2:8" ht="18.75">
      <c r="B242" s="93"/>
      <c r="C242" s="93"/>
      <c r="D242" s="93"/>
      <c r="E242" s="93"/>
      <c r="F242" s="93"/>
      <c r="G242" s="93"/>
      <c r="H242" s="93"/>
    </row>
    <row r="243" spans="2:8" ht="18.75">
      <c r="B243" s="93"/>
      <c r="C243" s="93"/>
      <c r="D243" s="93"/>
      <c r="E243" s="93"/>
      <c r="F243" s="93"/>
      <c r="G243" s="93"/>
      <c r="H243" s="93"/>
    </row>
    <row r="244" spans="2:8" ht="18.75">
      <c r="B244" s="93"/>
      <c r="C244" s="93"/>
      <c r="D244" s="93"/>
      <c r="E244" s="93"/>
      <c r="F244" s="93"/>
      <c r="G244" s="93"/>
      <c r="H244" s="93"/>
    </row>
    <row r="245" spans="2:8" ht="18.75">
      <c r="B245" s="93"/>
      <c r="C245" s="93"/>
      <c r="D245" s="93"/>
      <c r="E245" s="93"/>
      <c r="F245" s="93"/>
      <c r="G245" s="93"/>
      <c r="H245" s="93"/>
    </row>
    <row r="246" spans="2:8" ht="18.75">
      <c r="B246" s="93"/>
      <c r="C246" s="93"/>
      <c r="D246" s="93"/>
      <c r="E246" s="93"/>
      <c r="F246" s="93"/>
      <c r="G246" s="93"/>
      <c r="H246" s="93"/>
    </row>
    <row r="247" spans="2:8" ht="18.75">
      <c r="B247" s="93"/>
      <c r="C247" s="93"/>
      <c r="D247" s="93"/>
      <c r="E247" s="93"/>
      <c r="F247" s="93"/>
      <c r="G247" s="93"/>
      <c r="H247" s="93"/>
    </row>
    <row r="248" spans="2:8" ht="18.75">
      <c r="B248" s="93"/>
      <c r="C248" s="93"/>
      <c r="D248" s="93"/>
      <c r="E248" s="93"/>
      <c r="F248" s="93"/>
      <c r="G248" s="93"/>
      <c r="H248" s="93"/>
    </row>
  </sheetData>
  <sheetProtection/>
  <mergeCells count="2">
    <mergeCell ref="B8:G8"/>
    <mergeCell ref="B68:E68"/>
  </mergeCells>
  <printOptions/>
  <pageMargins left="0.7" right="0.7" top="0.75" bottom="0.75" header="0.3" footer="0.3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2018-08-07T07:29:40Z</cp:lastPrinted>
  <dcterms:created xsi:type="dcterms:W3CDTF">2000-04-01T16:13:39Z</dcterms:created>
  <dcterms:modified xsi:type="dcterms:W3CDTF">2018-08-13T11:29:54Z</dcterms:modified>
  <cp:category/>
  <cp:version/>
  <cp:contentType/>
  <cp:contentStatus/>
</cp:coreProperties>
</file>